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da Baumann\Documents\SVS\Statistiken\"/>
    </mc:Choice>
  </mc:AlternateContent>
  <xr:revisionPtr revIDLastSave="0" documentId="8_{2CFE3F24-6A21-4E2C-9881-2C0CFF870B9C}" xr6:coauthVersionLast="41" xr6:coauthVersionMax="41" xr10:uidLastSave="{00000000-0000-0000-0000-000000000000}"/>
  <bookViews>
    <workbookView xWindow="-110" yWindow="-110" windowWidth="21820" windowHeight="14020" activeTab="1" xr2:uid="{00000000-000D-0000-FFFF-FFFF00000000}"/>
  </bookViews>
  <sheets>
    <sheet name="Tableaux" sheetId="2" r:id="rId1"/>
    <sheet name="Récapitulatif" sheetId="1" r:id="rId2"/>
    <sheet name="Graphiques" sheetId="3" r:id="rId3"/>
  </sheets>
  <definedNames>
    <definedName name="_xlnm.Print_Area" localSheetId="2">Graphiques!$A$1:$I$150</definedName>
    <definedName name="_xlnm.Print_Area" localSheetId="1">Récapitulatif!$B$1:$L$31</definedName>
    <definedName name="_xlnm.Print_Area" localSheetId="0">Tableaux!$A$1:$BR$23</definedName>
    <definedName name="Z_8CE6726E_38B5_4F88_8DD0_DA5A3A23ACC2_.wvu.PrintArea" localSheetId="1" hidden="1">Récapitulatif!$B$1:$L$29</definedName>
    <definedName name="Z_8CE6726E_38B5_4F88_8DD0_DA5A3A23ACC2_.wvu.PrintArea" localSheetId="0" hidden="1">Tableaux!$A$2:$BW$23</definedName>
  </definedNames>
  <calcPr calcId="181029"/>
  <customWorkbookViews>
    <customWorkbookView name="poste5 - Affichage personnalisé" guid="{8CE6726E-38B5-4F88-8DD0-DA5A3A23ACC2}" mergeInterval="0" personalView="1" maximized="1" windowWidth="1020" windowHeight="619" activeSheetId="1"/>
  </customWorkbookViews>
</workbook>
</file>

<file path=xl/calcChain.xml><?xml version="1.0" encoding="utf-8"?>
<calcChain xmlns="http://schemas.openxmlformats.org/spreadsheetml/2006/main">
  <c r="W10" i="2" l="1"/>
  <c r="I19" i="1" l="1"/>
  <c r="I18" i="1"/>
  <c r="I17" i="1"/>
  <c r="I16" i="1"/>
  <c r="I15" i="1"/>
  <c r="I12" i="1"/>
  <c r="L10" i="2" l="1"/>
  <c r="BO20" i="2" l="1"/>
  <c r="BO10" i="2"/>
  <c r="BN20" i="2"/>
  <c r="BN10" i="2"/>
  <c r="BM20" i="2"/>
  <c r="BM10" i="2"/>
  <c r="AS10" i="2"/>
  <c r="AS20" i="2"/>
  <c r="AP10" i="2"/>
  <c r="AP20" i="2"/>
  <c r="AJ20" i="2"/>
  <c r="AJ10" i="2"/>
  <c r="AA20" i="2"/>
  <c r="AA10" i="2"/>
  <c r="X20" i="2"/>
  <c r="X10" i="2"/>
  <c r="U20" i="2"/>
  <c r="U21" i="2" s="1"/>
  <c r="T20" i="2"/>
  <c r="U10" i="2"/>
  <c r="T10" i="2"/>
  <c r="I20" i="2"/>
  <c r="I10" i="2"/>
  <c r="I21" i="2" s="1"/>
  <c r="Q20" i="2"/>
  <c r="Q10" i="2"/>
  <c r="Q21" i="2" s="1"/>
  <c r="BD10" i="2"/>
  <c r="BD20" i="2"/>
  <c r="AP21" i="2" l="1"/>
  <c r="BM21" i="2"/>
  <c r="BO21" i="2"/>
  <c r="X21" i="2"/>
  <c r="BD21" i="2"/>
  <c r="T21" i="2"/>
  <c r="AJ21" i="2"/>
  <c r="AS21" i="2"/>
  <c r="BN21" i="2"/>
  <c r="AA21" i="2"/>
  <c r="K31" i="1"/>
  <c r="I31" i="1"/>
  <c r="G31" i="1"/>
  <c r="AE20" i="2" l="1"/>
  <c r="AE10" i="2"/>
  <c r="G10" i="2"/>
  <c r="G20" i="2"/>
  <c r="G21" i="2" s="1"/>
  <c r="AD10" i="2"/>
  <c r="AE21" i="2" l="1"/>
  <c r="Z20" i="2"/>
  <c r="Z10" i="2"/>
  <c r="AD20" i="2"/>
  <c r="AD21" i="2" s="1"/>
  <c r="AX20" i="2"/>
  <c r="AX10" i="2"/>
  <c r="BK10" i="2"/>
  <c r="AM20" i="2"/>
  <c r="AM10" i="2"/>
  <c r="J10" i="2"/>
  <c r="L20" i="2"/>
  <c r="Z21" i="2" l="1"/>
  <c r="AM21" i="2"/>
  <c r="AX21" i="2"/>
  <c r="BK21" i="2"/>
  <c r="L21" i="2"/>
  <c r="I14" i="1"/>
  <c r="I13" i="1"/>
  <c r="I20" i="1"/>
  <c r="G19" i="1"/>
  <c r="G18" i="1"/>
  <c r="G20" i="1"/>
  <c r="G17" i="1"/>
  <c r="G16" i="1"/>
  <c r="G15" i="1"/>
  <c r="G14" i="1"/>
  <c r="G13" i="1"/>
  <c r="G12" i="1"/>
  <c r="I9" i="1"/>
  <c r="I8" i="1"/>
  <c r="I7" i="1"/>
  <c r="I6" i="1"/>
  <c r="I5" i="1"/>
  <c r="I4" i="1"/>
  <c r="K9" i="1"/>
  <c r="K8" i="1"/>
  <c r="K7" i="1"/>
  <c r="K6" i="1"/>
  <c r="K5" i="1"/>
  <c r="K4" i="1"/>
  <c r="G9" i="1"/>
  <c r="G8" i="1"/>
  <c r="G7" i="1"/>
  <c r="G6" i="1"/>
  <c r="G5" i="1"/>
  <c r="G4" i="1"/>
  <c r="K26" i="1" l="1"/>
  <c r="I26" i="1"/>
  <c r="G26" i="1"/>
  <c r="I28" i="1"/>
  <c r="G28" i="1"/>
  <c r="BR22" i="2"/>
  <c r="E31" i="1" s="1"/>
  <c r="BR19" i="2"/>
  <c r="BR18" i="2"/>
  <c r="E19" i="1" s="1"/>
  <c r="BR17" i="2"/>
  <c r="BR16" i="2"/>
  <c r="BR15" i="2"/>
  <c r="BR14" i="2"/>
  <c r="BR13" i="2"/>
  <c r="BR12" i="2"/>
  <c r="BR11" i="2"/>
  <c r="BR9" i="2"/>
  <c r="E9" i="1" s="1"/>
  <c r="BR8" i="2"/>
  <c r="E8" i="1" s="1"/>
  <c r="BR6" i="2"/>
  <c r="E6" i="1" s="1"/>
  <c r="BR7" i="2"/>
  <c r="E7" i="1" s="1"/>
  <c r="BR5" i="2"/>
  <c r="E5" i="1" s="1"/>
  <c r="BR4" i="2"/>
  <c r="E4" i="1" s="1"/>
  <c r="BQ20" i="2"/>
  <c r="BQ10" i="2"/>
  <c r="BP10" i="2"/>
  <c r="E26" i="1" l="1"/>
  <c r="BQ21" i="2"/>
  <c r="BR20" i="2"/>
  <c r="AH20" i="2"/>
  <c r="AI20" i="2"/>
  <c r="AH10" i="2"/>
  <c r="AH21" i="2" l="1"/>
  <c r="F10" i="2"/>
  <c r="H10" i="2"/>
  <c r="K10" i="2"/>
  <c r="M10" i="2"/>
  <c r="N10" i="2"/>
  <c r="O10" i="2"/>
  <c r="P10" i="2"/>
  <c r="R10" i="2"/>
  <c r="S10" i="2"/>
  <c r="V10" i="2"/>
  <c r="Y10" i="2"/>
  <c r="AB10" i="2"/>
  <c r="AC10" i="2"/>
  <c r="AF10" i="2"/>
  <c r="AG10" i="2"/>
  <c r="AI10" i="2"/>
  <c r="AI21" i="2" s="1"/>
  <c r="AK10" i="2"/>
  <c r="AL10" i="2"/>
  <c r="AN10" i="2"/>
  <c r="AO10" i="2"/>
  <c r="AQ10" i="2"/>
  <c r="AR10" i="2"/>
  <c r="AT10" i="2"/>
  <c r="AU10" i="2"/>
  <c r="AV10" i="2"/>
  <c r="AW10" i="2"/>
  <c r="AY10" i="2"/>
  <c r="AZ10" i="2"/>
  <c r="BA10" i="2"/>
  <c r="BB10" i="2"/>
  <c r="BC10" i="2"/>
  <c r="BE10" i="2"/>
  <c r="BF10" i="2"/>
  <c r="BG10" i="2"/>
  <c r="BH10" i="2"/>
  <c r="BI10" i="2"/>
  <c r="BJ10" i="2"/>
  <c r="BL10" i="2"/>
  <c r="F20" i="2"/>
  <c r="H20" i="2"/>
  <c r="J20" i="2"/>
  <c r="K20" i="2"/>
  <c r="M20" i="2"/>
  <c r="N20" i="2"/>
  <c r="O20" i="2"/>
  <c r="P20" i="2"/>
  <c r="R20" i="2"/>
  <c r="S20" i="2"/>
  <c r="V20" i="2"/>
  <c r="W20" i="2"/>
  <c r="Y20" i="2"/>
  <c r="AB20" i="2"/>
  <c r="AC20" i="2"/>
  <c r="AF20" i="2"/>
  <c r="AG20" i="2"/>
  <c r="AK20" i="2"/>
  <c r="AL20" i="2"/>
  <c r="AN20" i="2"/>
  <c r="AO20" i="2"/>
  <c r="AQ20" i="2"/>
  <c r="AR20" i="2"/>
  <c r="AT20" i="2"/>
  <c r="AU20" i="2"/>
  <c r="AV20" i="2"/>
  <c r="AW20" i="2"/>
  <c r="AY20" i="2"/>
  <c r="AZ20" i="2"/>
  <c r="BA20" i="2"/>
  <c r="BB20" i="2"/>
  <c r="BC20" i="2"/>
  <c r="BE20" i="2"/>
  <c r="BF20" i="2"/>
  <c r="BG20" i="2"/>
  <c r="BH20" i="2"/>
  <c r="BI20" i="2"/>
  <c r="BJ20" i="2"/>
  <c r="BL20" i="2"/>
  <c r="BP20" i="2"/>
  <c r="E20" i="2"/>
  <c r="E10" i="2"/>
  <c r="BI21" i="2" l="1"/>
  <c r="AK21" i="2"/>
  <c r="E21" i="2"/>
  <c r="I21" i="3"/>
  <c r="E27" i="1" l="1"/>
  <c r="S21" i="2" l="1"/>
  <c r="AZ21" i="2" l="1"/>
  <c r="AY21" i="2"/>
  <c r="BH21" i="2"/>
  <c r="F21" i="2" l="1"/>
  <c r="G27" i="1"/>
  <c r="BF21" i="2" l="1"/>
  <c r="BG21" i="2"/>
  <c r="BE21" i="2"/>
  <c r="AU21" i="2"/>
  <c r="AQ21" i="2"/>
  <c r="AT21" i="2"/>
  <c r="AR21" i="2"/>
  <c r="BR10" i="2" l="1"/>
  <c r="AV21" i="2"/>
  <c r="BL21" i="2" l="1"/>
  <c r="BC21" i="2"/>
  <c r="K13" i="1"/>
  <c r="K14" i="1"/>
  <c r="K15" i="1"/>
  <c r="K16" i="1"/>
  <c r="K17" i="1"/>
  <c r="K18" i="1"/>
  <c r="K19" i="1"/>
  <c r="K20" i="1"/>
  <c r="K12" i="1"/>
  <c r="E14" i="1"/>
  <c r="E20" i="1"/>
  <c r="K28" i="1" l="1"/>
  <c r="K27" i="1"/>
  <c r="K10" i="1"/>
  <c r="G21" i="1"/>
  <c r="G10" i="1"/>
  <c r="V21" i="2"/>
  <c r="BA21" i="2"/>
  <c r="I27" i="1"/>
  <c r="E13" i="1"/>
  <c r="E15" i="1"/>
  <c r="E16" i="1"/>
  <c r="E17" i="1"/>
  <c r="E18" i="1"/>
  <c r="E12" i="1"/>
  <c r="L7" i="1" l="1"/>
  <c r="L8" i="1"/>
  <c r="L9" i="1"/>
  <c r="L4" i="1"/>
  <c r="L6" i="1"/>
  <c r="L5" i="1"/>
  <c r="H7" i="1"/>
  <c r="H9" i="1"/>
  <c r="H6" i="1"/>
  <c r="H8" i="1"/>
  <c r="H5" i="1"/>
  <c r="H4" i="1"/>
  <c r="H20" i="1"/>
  <c r="H18" i="1"/>
  <c r="H12" i="1"/>
  <c r="H16" i="1"/>
  <c r="H17" i="1"/>
  <c r="H14" i="1"/>
  <c r="H15" i="1"/>
  <c r="H13" i="1"/>
  <c r="W21" i="2"/>
  <c r="E28" i="1"/>
  <c r="O21" i="2"/>
  <c r="M21" i="2"/>
  <c r="N21" i="2"/>
  <c r="BP21" i="2"/>
  <c r="AW21" i="2"/>
  <c r="BJ21" i="2"/>
  <c r="AF21" i="2"/>
  <c r="AC21" i="2"/>
  <c r="K21" i="2"/>
  <c r="AO21" i="2"/>
  <c r="AG21" i="2"/>
  <c r="AN21" i="2"/>
  <c r="H19" i="1"/>
  <c r="H21" i="2"/>
  <c r="J21" i="2"/>
  <c r="BB21" i="2"/>
  <c r="I10" i="1"/>
  <c r="G23" i="1"/>
  <c r="E25" i="1"/>
  <c r="I25" i="1"/>
  <c r="G25" i="1"/>
  <c r="K21" i="1"/>
  <c r="E21" i="1"/>
  <c r="F19" i="1" s="1"/>
  <c r="E10" i="1"/>
  <c r="I21" i="1"/>
  <c r="R21" i="2"/>
  <c r="K25" i="1"/>
  <c r="AL21" i="2"/>
  <c r="AB21" i="2"/>
  <c r="Y21" i="2"/>
  <c r="P21" i="2"/>
  <c r="BR21" i="2" l="1"/>
  <c r="F8" i="1"/>
  <c r="F5" i="1"/>
  <c r="F7" i="1"/>
  <c r="F9" i="1"/>
  <c r="F6" i="1"/>
  <c r="F4" i="1"/>
  <c r="J7" i="1"/>
  <c r="J9" i="1"/>
  <c r="J6" i="1"/>
  <c r="J8" i="1"/>
  <c r="J5" i="1"/>
  <c r="J4" i="1"/>
  <c r="L18" i="1"/>
  <c r="L14" i="1"/>
  <c r="L19" i="1"/>
  <c r="L17" i="1"/>
  <c r="L15" i="1"/>
  <c r="L20" i="1"/>
  <c r="L16" i="1"/>
  <c r="F12" i="1"/>
  <c r="F16" i="1"/>
  <c r="F17" i="1"/>
  <c r="J16" i="1"/>
  <c r="I23" i="1"/>
  <c r="J17" i="1"/>
  <c r="L13" i="1"/>
  <c r="K23" i="1"/>
  <c r="E23" i="1"/>
  <c r="F14" i="1"/>
  <c r="F20" i="1"/>
  <c r="L12" i="1"/>
  <c r="J20" i="1"/>
  <c r="J14" i="1"/>
  <c r="J18" i="1"/>
  <c r="J12" i="1"/>
  <c r="J19" i="1"/>
  <c r="J13" i="1"/>
  <c r="J15" i="1"/>
  <c r="E29" i="1"/>
  <c r="F13" i="1"/>
  <c r="F18" i="1"/>
  <c r="F15" i="1"/>
  <c r="F28" i="1" l="1"/>
  <c r="G29" i="1" s="1"/>
  <c r="F27" i="1"/>
  <c r="F25" i="1"/>
  <c r="F26" i="1"/>
  <c r="H25" i="1" l="1"/>
  <c r="H27" i="1"/>
  <c r="H28" i="1"/>
  <c r="H26" i="1"/>
  <c r="I29" i="1" l="1"/>
  <c r="J26" i="1" l="1"/>
  <c r="J27" i="1"/>
  <c r="J25" i="1"/>
  <c r="J28" i="1"/>
  <c r="K29" i="1" l="1"/>
  <c r="L28" i="1" s="1"/>
  <c r="L26" i="1" l="1"/>
  <c r="L27" i="1"/>
  <c r="L25" i="1"/>
</calcChain>
</file>

<file path=xl/sharedStrings.xml><?xml version="1.0" encoding="utf-8"?>
<sst xmlns="http://schemas.openxmlformats.org/spreadsheetml/2006/main" count="188" uniqueCount="138">
  <si>
    <t>X</t>
  </si>
  <si>
    <t>Plaies</t>
  </si>
  <si>
    <t>TOTAL</t>
  </si>
  <si>
    <t>CH</t>
  </si>
  <si>
    <t>%</t>
  </si>
  <si>
    <t>D-CH</t>
  </si>
  <si>
    <t>F-CH</t>
  </si>
  <si>
    <t>I-CH</t>
  </si>
  <si>
    <t>Colo definitiv</t>
  </si>
  <si>
    <t>nouveaux</t>
  </si>
  <si>
    <t>Patienten</t>
  </si>
  <si>
    <t>Colo temporär</t>
  </si>
  <si>
    <t>patients</t>
  </si>
  <si>
    <t>os.</t>
  </si>
  <si>
    <t>Ileo definitiv</t>
  </si>
  <si>
    <t>stom.</t>
  </si>
  <si>
    <t>Ileo temporär</t>
  </si>
  <si>
    <t xml:space="preserve">Neue </t>
  </si>
  <si>
    <t>nicht os.</t>
  </si>
  <si>
    <t>non stom.</t>
  </si>
  <si>
    <t>Wundversorgung</t>
  </si>
  <si>
    <t>5'616'700</t>
  </si>
  <si>
    <t>GE - HUG</t>
  </si>
  <si>
    <t>TI - Locarno La Carita</t>
  </si>
  <si>
    <t>TI - Bellinzona San Gio.</t>
  </si>
  <si>
    <t>TI - Mendrisio Beata Virgine</t>
  </si>
  <si>
    <t>GL - KantonSpital</t>
  </si>
  <si>
    <t>GR - Spital Davos</t>
  </si>
  <si>
    <t>GR - ZH Hohenklinik Davos</t>
  </si>
  <si>
    <t>GR - RegionSpital Surselva Ilanz</t>
  </si>
  <si>
    <t>AG - Spital Zofingen</t>
  </si>
  <si>
    <t>AG - KantonSpital Aarau</t>
  </si>
  <si>
    <t>AG - Kantonspital Baden Dattwill</t>
  </si>
  <si>
    <t>BÂLE - St-Clara</t>
  </si>
  <si>
    <t>BE - Spital Interlaken Unterseen</t>
  </si>
  <si>
    <t>LU - Parazentrum Nottwil</t>
  </si>
  <si>
    <t>SZ - Spital Lachen</t>
  </si>
  <si>
    <t>ZH - Spital Zollikerberg</t>
  </si>
  <si>
    <t>ZH - Maennedorf</t>
  </si>
  <si>
    <t>ZH - Mobile Fachpflege Plus</t>
  </si>
  <si>
    <t>ZH - Leitung Zentrum Hottingen Spitex Limmat</t>
  </si>
  <si>
    <t>Auto-sondages</t>
  </si>
  <si>
    <t>Nephrostomies</t>
  </si>
  <si>
    <t>Incontinences Urinaires</t>
  </si>
  <si>
    <t>Gastro / Jejunostomies</t>
  </si>
  <si>
    <t>Fistules / Drains</t>
  </si>
  <si>
    <t>Colo définitives</t>
  </si>
  <si>
    <t>Colo temporaires</t>
  </si>
  <si>
    <t>Iléo définitives</t>
  </si>
  <si>
    <t>Iléo temporaires</t>
  </si>
  <si>
    <t>Nephrostoma</t>
  </si>
  <si>
    <t>Fisteln / Drainage</t>
  </si>
  <si>
    <t>Gastro / Jejunostoma</t>
  </si>
  <si>
    <t>8'081'000</t>
  </si>
  <si>
    <t>2'015'488</t>
  </si>
  <si>
    <t>448'812</t>
  </si>
  <si>
    <t>TOTAL OS. / STOM.</t>
  </si>
  <si>
    <t>TOTAL NON OS. / NON STOM.</t>
  </si>
  <si>
    <t>Einwohnern / Population</t>
  </si>
  <si>
    <t>TOTAL NEUE PATIENTEN / NOUVEAUX PATIENTS</t>
  </si>
  <si>
    <t>Répartition</t>
  </si>
  <si>
    <t>Verteilung</t>
  </si>
  <si>
    <t>Colo &amp; ileo définitives</t>
  </si>
  <si>
    <t>Colo &amp; ileo Temporaires</t>
  </si>
  <si>
    <t>Urostomies</t>
  </si>
  <si>
    <t>Urétérostomies</t>
  </si>
  <si>
    <t>Incontinences Fécales</t>
  </si>
  <si>
    <t>Brickerblase / ileum conduit</t>
  </si>
  <si>
    <t>Brickerblase/ileum conduit</t>
  </si>
  <si>
    <t>Bricker/conduit iléal</t>
  </si>
  <si>
    <t>Néo-vessies orthotopiques</t>
  </si>
  <si>
    <t>Néo-vessies hétérotopiques</t>
  </si>
  <si>
    <t>Teil-total ANDERE / Sous-total AUTRES</t>
  </si>
  <si>
    <t>Teil-total STOMA / Sous-total STOMA</t>
  </si>
  <si>
    <t xml:space="preserve">TOTAL NEUE PATIENTEN / NOUVEAUX PATIENTS </t>
  </si>
  <si>
    <t>PRE-OP BERATUNG / CONSULTATIONS  PRE-OP</t>
  </si>
  <si>
    <t>PATIENTEN ANDERE / CLIENTS AUTRES</t>
  </si>
  <si>
    <t>PATIENTEN STOMA / CLIENTS STOMA</t>
  </si>
  <si>
    <t xml:space="preserve">/ CENTRES STOMA  </t>
  </si>
  <si>
    <t>/ SITUATIONS</t>
  </si>
  <si>
    <t>SZ - Spital Schwyz</t>
  </si>
  <si>
    <t>BE - SRO Spital Langenthal</t>
  </si>
  <si>
    <t>UR - Kantonsspital Altdorf</t>
  </si>
  <si>
    <t>ZH - Kantonsspital Winterthur</t>
  </si>
  <si>
    <t>ZH - Spital Limmattal</t>
  </si>
  <si>
    <t>Ureterocutaneostomie</t>
  </si>
  <si>
    <t>Neoblase /Ersatzblase</t>
  </si>
  <si>
    <t>Pouch-Blase</t>
  </si>
  <si>
    <t>Urin-Inkontinenz</t>
  </si>
  <si>
    <t>Stuhl-Inkontinenz</t>
  </si>
  <si>
    <t>Intermittierender Selbstkatheterismus(ISK)</t>
  </si>
  <si>
    <t>intermittierender Selbstkatheterismus(ISK)</t>
  </si>
  <si>
    <t>TG - Thurgauische Krebsliga - Weinfelden</t>
  </si>
  <si>
    <t>NE - NOMAD La-Chaux-de Fonds</t>
  </si>
  <si>
    <t>FR - HFR - Cantonal / Riaz / Billens / Tavel / Meyriez</t>
  </si>
  <si>
    <t>TI - Ospedale Regionale di Lugano - Civico</t>
  </si>
  <si>
    <t>FR - Hopital Daler</t>
  </si>
  <si>
    <t>SO - Kantonsspital Olten (soH)</t>
  </si>
  <si>
    <t>VD - Hopital de Morges</t>
  </si>
  <si>
    <t>ZH - Universitätsspital Uro</t>
  </si>
  <si>
    <t>SO -  Bürgerspital</t>
  </si>
  <si>
    <t>SG - Krebsliga Ostschweiz - Kantonsspital (KSSG)</t>
  </si>
  <si>
    <t>ZH - Stoma und Kontinenz Zentrum - Spitex ZH Limmat</t>
  </si>
  <si>
    <t>GE - Hôpital de la Tour</t>
  </si>
  <si>
    <t>GR - Kantonsspital Chur KSGR</t>
  </si>
  <si>
    <t>JU - Hôpital du Jura H-JU Sites de Porrentruy et Delémont</t>
  </si>
  <si>
    <t>JU BERNOIS - Centre de Stomathérapie Indépendant</t>
  </si>
  <si>
    <t>VD - Hôpital Universitaire de  Lausanne CHUV</t>
  </si>
  <si>
    <t>VD - CMS de Payerne</t>
  </si>
  <si>
    <t>VD - Hôpital Riviera Chablais</t>
  </si>
  <si>
    <t>VD - ASPMAD / eHnv Yverdon</t>
  </si>
  <si>
    <t>BS - Unisversitatsspital</t>
  </si>
  <si>
    <t xml:space="preserve">BE - Spitalzentrum Biel </t>
  </si>
  <si>
    <t>SH - Kantonsspital</t>
  </si>
  <si>
    <t>BE - Inselspital uro</t>
  </si>
  <si>
    <t xml:space="preserve">BE - Inselspital entero </t>
  </si>
  <si>
    <t>AG - Hirslanden Klinik Aarau</t>
  </si>
  <si>
    <t>Soins aux troubles de la continence</t>
  </si>
  <si>
    <t xml:space="preserve">BE - Spital Emmental - Burgdorf </t>
  </si>
  <si>
    <t>LU - Kantonsspital - LUKS</t>
  </si>
  <si>
    <t>ZG - Zuger Kantonsspital Baar - ZGKS</t>
  </si>
  <si>
    <t>VD - Cliniques Hirslanden Lausanne</t>
  </si>
  <si>
    <t>BE - Spital STS AG Thun</t>
  </si>
  <si>
    <t xml:space="preserve">ZH - Universitätsspital </t>
  </si>
  <si>
    <t>ZH - Spital Uster/Wetzikon - Spitex Uster</t>
  </si>
  <si>
    <t>ZH - Spital Bülach</t>
  </si>
  <si>
    <t>SG - SRFT Spital Wattwil et Wil</t>
  </si>
  <si>
    <t>AG  -GzF Rheinfelden / Laufenburg</t>
  </si>
  <si>
    <t>LU - Hirslanden Klinik St Anna / Andreasklinik ZG</t>
  </si>
  <si>
    <t>BE - Lindenhofspital</t>
  </si>
  <si>
    <t>VD - GHOL - FLC Soins à domicile</t>
  </si>
  <si>
    <t xml:space="preserve"> Pre-op Beratung /  Consultations Pré-op</t>
  </si>
  <si>
    <t>RMQ</t>
  </si>
  <si>
    <t>AR - Spital Herisau / Heiden</t>
  </si>
  <si>
    <t>BÂLE - Kantonspital Baselland Bruderholz / Liestal / Laufen - KSBL</t>
  </si>
  <si>
    <t xml:space="preserve">                                               2018  STATISTIK  ET - CH  STATISTIQUES 2018</t>
  </si>
  <si>
    <t>VS - Hopital du Valais - CHCVS / LVCC Sion</t>
  </si>
  <si>
    <t>TI - Clinica Luganese Moncuco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</si>
</sst>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48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color indexed="48"/>
      <name val="Arial"/>
      <family val="2"/>
    </font>
    <font>
      <sz val="10"/>
      <color indexed="63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sz val="10"/>
      <name val="ZapfHumnst BT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10"/>
      <color indexed="63"/>
      <name val="Arial"/>
      <family val="2"/>
    </font>
    <font>
      <sz val="9"/>
      <color indexed="63"/>
      <name val="Arial"/>
      <family val="2"/>
    </font>
    <font>
      <b/>
      <sz val="10"/>
      <color theme="0" tint="-0.499984740745262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6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FF"/>
        <bgColor indexed="64"/>
      </patternFill>
    </fill>
  </fills>
  <borders count="2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medium">
        <color indexed="63"/>
      </bottom>
      <diagonal/>
    </border>
    <border>
      <left style="double">
        <color indexed="12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12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double">
        <color indexed="12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12"/>
      </right>
      <top/>
      <bottom/>
      <diagonal/>
    </border>
    <border>
      <left style="double">
        <color indexed="1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12"/>
      </right>
      <top/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ck">
        <color indexed="64"/>
      </bottom>
      <diagonal/>
    </border>
    <border>
      <left/>
      <right/>
      <top style="slantDashDot">
        <color indexed="64"/>
      </top>
      <bottom style="thick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 style="thick">
        <color indexed="64"/>
      </bottom>
      <diagonal/>
    </border>
    <border>
      <left style="thick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slantDashDot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/>
      <right style="thick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 style="slantDashDot">
        <color indexed="64"/>
      </top>
      <bottom style="slantDashDot">
        <color indexed="64"/>
      </bottom>
      <diagonal/>
    </border>
    <border>
      <left style="thick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12"/>
      </right>
      <top style="thin">
        <color indexed="63"/>
      </top>
      <bottom style="thin">
        <color indexed="64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3"/>
      </right>
      <top style="thick">
        <color auto="1"/>
      </top>
      <bottom style="thin">
        <color indexed="63"/>
      </bottom>
      <diagonal/>
    </border>
    <border>
      <left style="thin">
        <color indexed="63"/>
      </left>
      <right/>
      <top style="thick">
        <color auto="1"/>
      </top>
      <bottom style="thin">
        <color indexed="63"/>
      </bottom>
      <diagonal/>
    </border>
    <border>
      <left style="double">
        <color indexed="12"/>
      </left>
      <right style="thin">
        <color indexed="63"/>
      </right>
      <top style="thick">
        <color auto="1"/>
      </top>
      <bottom style="thin">
        <color indexed="63"/>
      </bottom>
      <diagonal/>
    </border>
    <border>
      <left style="medium">
        <color indexed="12"/>
      </left>
      <right style="thin">
        <color indexed="63"/>
      </right>
      <top style="thick">
        <color auto="1"/>
      </top>
      <bottom style="thin">
        <color indexed="63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12"/>
      </left>
      <right/>
      <top style="thin">
        <color indexed="64"/>
      </top>
      <bottom style="thick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/>
      <diagonal/>
    </border>
    <border>
      <left style="double">
        <color indexed="12"/>
      </left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medium">
        <color indexed="12"/>
      </right>
      <top/>
      <bottom style="thin">
        <color indexed="63"/>
      </bottom>
      <diagonal/>
    </border>
    <border>
      <left style="thin">
        <color indexed="64"/>
      </left>
      <right style="thick">
        <color auto="1"/>
      </right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3"/>
      </top>
      <bottom style="thick">
        <color auto="1"/>
      </bottom>
      <diagonal/>
    </border>
    <border>
      <left style="double">
        <color indexed="12"/>
      </left>
      <right style="thin">
        <color indexed="63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double">
        <color indexed="12"/>
      </right>
      <top style="thick">
        <color auto="1"/>
      </top>
      <bottom style="thick">
        <color indexed="64"/>
      </bottom>
      <diagonal/>
    </border>
    <border>
      <left style="double">
        <color indexed="12"/>
      </left>
      <right style="thin">
        <color indexed="63"/>
      </right>
      <top style="thick">
        <color auto="1"/>
      </top>
      <bottom style="thick">
        <color indexed="64"/>
      </bottom>
      <diagonal/>
    </border>
    <border>
      <left style="thin">
        <color indexed="63"/>
      </left>
      <right/>
      <top style="thick">
        <color auto="1"/>
      </top>
      <bottom style="thick">
        <color indexed="64"/>
      </bottom>
      <diagonal/>
    </border>
    <border>
      <left style="medium">
        <color indexed="12"/>
      </left>
      <right style="thin">
        <color indexed="63"/>
      </right>
      <top style="thick">
        <color auto="1"/>
      </top>
      <bottom style="thick">
        <color indexed="64"/>
      </bottom>
      <diagonal/>
    </border>
    <border>
      <left style="thin">
        <color indexed="63"/>
      </left>
      <right style="medium">
        <color indexed="12"/>
      </right>
      <top style="thick">
        <color auto="1"/>
      </top>
      <bottom style="thick">
        <color auto="1"/>
      </bottom>
      <diagonal/>
    </border>
    <border>
      <left/>
      <right style="double">
        <color indexed="12"/>
      </right>
      <top style="thick">
        <color auto="1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double">
        <color indexed="12"/>
      </right>
      <top style="thick">
        <color auto="1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39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auto="1"/>
      </bottom>
      <diagonal/>
    </border>
    <border>
      <left style="medium">
        <color indexed="12"/>
      </left>
      <right/>
      <top/>
      <bottom style="thick">
        <color auto="1"/>
      </bottom>
      <diagonal/>
    </border>
    <border>
      <left style="double">
        <color indexed="12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12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3"/>
      </bottom>
      <diagonal/>
    </border>
    <border>
      <left style="thin">
        <color indexed="64"/>
      </left>
      <right style="thick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3"/>
      </top>
      <bottom style="slantDashDot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medium">
        <color indexed="63"/>
      </top>
      <bottom style="thin">
        <color indexed="64"/>
      </bottom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12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double">
        <color rgb="FF0000FF"/>
      </right>
      <top style="thin">
        <color indexed="63"/>
      </top>
      <bottom style="medium">
        <color indexed="63"/>
      </bottom>
      <diagonal/>
    </border>
    <border>
      <left style="double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thin">
        <color indexed="63"/>
      </right>
      <top style="thick">
        <color auto="1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0000FF"/>
      </left>
      <right style="thin">
        <color indexed="64"/>
      </right>
      <top/>
      <bottom style="thin">
        <color indexed="64"/>
      </bottom>
      <diagonal/>
    </border>
    <border>
      <left style="double">
        <color rgb="FF0000FF"/>
      </left>
      <right style="thin">
        <color indexed="64"/>
      </right>
      <top style="medium">
        <color indexed="63"/>
      </top>
      <bottom/>
      <diagonal/>
    </border>
    <border>
      <left/>
      <right style="thick">
        <color indexed="64"/>
      </right>
      <top style="slantDashDot">
        <color indexed="64"/>
      </top>
      <bottom style="thick">
        <color indexed="64"/>
      </bottom>
      <diagonal/>
    </border>
    <border>
      <left style="thin">
        <color indexed="64"/>
      </left>
      <right/>
      <top style="slantDashDot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double">
        <color indexed="12"/>
      </right>
      <top/>
      <bottom style="thick">
        <color auto="1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thin">
        <color indexed="63"/>
      </left>
      <right style="medium">
        <color indexed="64"/>
      </right>
      <top style="thick">
        <color auto="1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medium">
        <color indexed="64"/>
      </right>
      <top style="medium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ck">
        <color auto="1"/>
      </bottom>
      <diagonal/>
    </border>
    <border>
      <left style="thin">
        <color indexed="63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3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12"/>
      </right>
      <top style="thick">
        <color auto="1"/>
      </top>
      <bottom style="medium">
        <color indexed="64"/>
      </bottom>
      <diagonal/>
    </border>
    <border>
      <left style="double">
        <color indexed="12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12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4" borderId="1" applyNumberFormat="0" applyAlignment="0" applyProtection="0"/>
    <xf numFmtId="0" fontId="22" fillId="0" borderId="2" applyNumberFormat="0" applyFill="0" applyAlignment="0" applyProtection="0"/>
    <xf numFmtId="0" fontId="2" fillId="6" borderId="3" applyNumberFormat="0" applyFont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3" borderId="1" applyNumberFormat="0" applyAlignment="0" applyProtection="0"/>
    <xf numFmtId="0" fontId="25" fillId="18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9" borderId="0" applyNumberFormat="0" applyBorder="0" applyAlignment="0" applyProtection="0"/>
    <xf numFmtId="0" fontId="28" fillId="14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3" fillId="8" borderId="9" applyNumberFormat="0" applyAlignment="0" applyProtection="0"/>
  </cellStyleXfs>
  <cellXfs count="3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1" fillId="0" borderId="0" xfId="0" applyNumberFormat="1" applyFont="1" applyAlignment="1">
      <alignment horizontal="center"/>
    </xf>
    <xf numFmtId="0" fontId="14" fillId="21" borderId="0" xfId="0" applyFont="1" applyFill="1"/>
    <xf numFmtId="0" fontId="14" fillId="20" borderId="0" xfId="0" applyFont="1" applyFill="1"/>
    <xf numFmtId="1" fontId="0" fillId="0" borderId="0" xfId="0" applyNumberFormat="1" applyAlignment="1">
      <alignment horizontal="center"/>
    </xf>
    <xf numFmtId="0" fontId="17" fillId="0" borderId="0" xfId="0" applyFont="1"/>
    <xf numFmtId="0" fontId="0" fillId="22" borderId="0" xfId="0" applyFill="1"/>
    <xf numFmtId="0" fontId="5" fillId="20" borderId="36" xfId="0" applyFont="1" applyFill="1" applyBorder="1"/>
    <xf numFmtId="0" fontId="5" fillId="20" borderId="37" xfId="0" applyFont="1" applyFill="1" applyBorder="1"/>
    <xf numFmtId="0" fontId="4" fillId="23" borderId="38" xfId="0" applyFont="1" applyFill="1" applyBorder="1" applyAlignment="1">
      <alignment horizontal="center"/>
    </xf>
    <xf numFmtId="0" fontId="4" fillId="23" borderId="39" xfId="0" applyFont="1" applyFill="1" applyBorder="1" applyAlignment="1">
      <alignment horizontal="center"/>
    </xf>
    <xf numFmtId="0" fontId="4" fillId="23" borderId="41" xfId="0" applyFont="1" applyFill="1" applyBorder="1" applyAlignment="1">
      <alignment horizontal="center"/>
    </xf>
    <xf numFmtId="0" fontId="4" fillId="23" borderId="42" xfId="0" applyFont="1" applyFill="1" applyBorder="1" applyAlignment="1">
      <alignment horizontal="center"/>
    </xf>
    <xf numFmtId="0" fontId="4" fillId="23" borderId="43" xfId="0" applyFont="1" applyFill="1" applyBorder="1" applyAlignment="1">
      <alignment horizontal="center"/>
    </xf>
    <xf numFmtId="0" fontId="0" fillId="0" borderId="44" xfId="0" applyBorder="1"/>
    <xf numFmtId="0" fontId="3" fillId="0" borderId="44" xfId="0" applyFont="1" applyBorder="1" applyAlignment="1">
      <alignment horizontal="center"/>
    </xf>
    <xf numFmtId="0" fontId="4" fillId="23" borderId="45" xfId="0" applyFont="1" applyFill="1" applyBorder="1" applyAlignment="1">
      <alignment horizontal="center"/>
    </xf>
    <xf numFmtId="0" fontId="4" fillId="23" borderId="47" xfId="0" applyFont="1" applyFill="1" applyBorder="1" applyAlignment="1">
      <alignment horizontal="center"/>
    </xf>
    <xf numFmtId="0" fontId="36" fillId="0" borderId="48" xfId="0" applyFont="1" applyBorder="1"/>
    <xf numFmtId="1" fontId="36" fillId="0" borderId="48" xfId="0" applyNumberFormat="1" applyFont="1" applyBorder="1"/>
    <xf numFmtId="1" fontId="36" fillId="0" borderId="49" xfId="0" applyNumberFormat="1" applyFont="1" applyBorder="1"/>
    <xf numFmtId="1" fontId="36" fillId="0" borderId="29" xfId="0" applyNumberFormat="1" applyFont="1" applyBorder="1"/>
    <xf numFmtId="1" fontId="36" fillId="22" borderId="49" xfId="0" applyNumberFormat="1" applyFont="1" applyFill="1" applyBorder="1"/>
    <xf numFmtId="1" fontId="36" fillId="22" borderId="50" xfId="0" applyNumberFormat="1" applyFont="1" applyFill="1" applyBorder="1"/>
    <xf numFmtId="1" fontId="36" fillId="0" borderId="51" xfId="0" applyNumberFormat="1" applyFont="1" applyBorder="1"/>
    <xf numFmtId="1" fontId="36" fillId="0" borderId="35" xfId="0" applyNumberFormat="1" applyFont="1" applyBorder="1"/>
    <xf numFmtId="1" fontId="36" fillId="22" borderId="29" xfId="0" applyNumberFormat="1" applyFont="1" applyFill="1" applyBorder="1"/>
    <xf numFmtId="1" fontId="36" fillId="22" borderId="52" xfId="0" applyNumberFormat="1" applyFont="1" applyFill="1" applyBorder="1"/>
    <xf numFmtId="1" fontId="36" fillId="0" borderId="53" xfId="0" applyNumberFormat="1" applyFont="1" applyBorder="1"/>
    <xf numFmtId="1" fontId="36" fillId="0" borderId="27" xfId="0" applyNumberFormat="1" applyFont="1" applyBorder="1"/>
    <xf numFmtId="1" fontId="36" fillId="0" borderId="28" xfId="0" applyNumberFormat="1" applyFont="1" applyBorder="1"/>
    <xf numFmtId="1" fontId="36" fillId="0" borderId="54" xfId="0" applyNumberFormat="1" applyFont="1" applyBorder="1"/>
    <xf numFmtId="1" fontId="36" fillId="0" borderId="55" xfId="0" applyNumberFormat="1" applyFont="1" applyBorder="1"/>
    <xf numFmtId="1" fontId="4" fillId="24" borderId="57" xfId="0" applyNumberFormat="1" applyFont="1" applyFill="1" applyBorder="1" applyAlignment="1">
      <alignment horizontal="center"/>
    </xf>
    <xf numFmtId="1" fontId="4" fillId="24" borderId="59" xfId="0" applyNumberFormat="1" applyFont="1" applyFill="1" applyBorder="1" applyAlignment="1">
      <alignment horizontal="center"/>
    </xf>
    <xf numFmtId="1" fontId="36" fillId="0" borderId="60" xfId="0" applyNumberFormat="1" applyFont="1" applyBorder="1"/>
    <xf numFmtId="1" fontId="36" fillId="22" borderId="61" xfId="0" applyNumberFormat="1" applyFont="1" applyFill="1" applyBorder="1"/>
    <xf numFmtId="1" fontId="36" fillId="22" borderId="27" xfId="0" applyNumberFormat="1" applyFont="1" applyFill="1" applyBorder="1"/>
    <xf numFmtId="1" fontId="36" fillId="22" borderId="62" xfId="0" applyNumberFormat="1" applyFont="1" applyFill="1" applyBorder="1"/>
    <xf numFmtId="1" fontId="37" fillId="24" borderId="63" xfId="0" applyNumberFormat="1" applyFont="1" applyFill="1" applyBorder="1" applyAlignment="1">
      <alignment horizontal="center"/>
    </xf>
    <xf numFmtId="1" fontId="38" fillId="20" borderId="64" xfId="0" applyNumberFormat="1" applyFont="1" applyFill="1" applyBorder="1" applyAlignment="1">
      <alignment horizontal="center"/>
    </xf>
    <xf numFmtId="1" fontId="38" fillId="20" borderId="65" xfId="0" applyNumberFormat="1" applyFont="1" applyFill="1" applyBorder="1" applyAlignment="1">
      <alignment horizontal="center"/>
    </xf>
    <xf numFmtId="1" fontId="38" fillId="20" borderId="66" xfId="0" applyNumberFormat="1" applyFont="1" applyFill="1" applyBorder="1" applyAlignment="1">
      <alignment horizontal="center"/>
    </xf>
    <xf numFmtId="1" fontId="38" fillId="20" borderId="58" xfId="0" applyNumberFormat="1" applyFont="1" applyFill="1" applyBorder="1" applyAlignment="1">
      <alignment horizontal="center"/>
    </xf>
    <xf numFmtId="1" fontId="38" fillId="20" borderId="67" xfId="0" applyNumberFormat="1" applyFont="1" applyFill="1" applyBorder="1" applyAlignment="1">
      <alignment horizontal="center"/>
    </xf>
    <xf numFmtId="1" fontId="38" fillId="20" borderId="68" xfId="0" applyNumberFormat="1" applyFont="1" applyFill="1" applyBorder="1" applyAlignment="1">
      <alignment horizontal="center"/>
    </xf>
    <xf numFmtId="1" fontId="5" fillId="24" borderId="69" xfId="0" applyNumberFormat="1" applyFont="1" applyFill="1" applyBorder="1" applyAlignment="1">
      <alignment horizontal="right"/>
    </xf>
    <xf numFmtId="1" fontId="5" fillId="24" borderId="70" xfId="0" applyNumberFormat="1" applyFont="1" applyFill="1" applyBorder="1" applyAlignment="1">
      <alignment horizontal="right"/>
    </xf>
    <xf numFmtId="1" fontId="5" fillId="24" borderId="71" xfId="0" applyNumberFormat="1" applyFont="1" applyFill="1" applyBorder="1" applyAlignment="1">
      <alignment horizontal="right"/>
    </xf>
    <xf numFmtId="1" fontId="38" fillId="24" borderId="75" xfId="0" applyNumberFormat="1" applyFont="1" applyFill="1" applyBorder="1" applyAlignment="1">
      <alignment horizontal="center"/>
    </xf>
    <xf numFmtId="1" fontId="14" fillId="29" borderId="119" xfId="0" applyNumberFormat="1" applyFont="1" applyFill="1" applyBorder="1" applyAlignment="1">
      <alignment horizontal="center"/>
    </xf>
    <xf numFmtId="9" fontId="14" fillId="29" borderId="120" xfId="0" applyNumberFormat="1" applyFont="1" applyFill="1" applyBorder="1" applyAlignment="1">
      <alignment horizontal="center"/>
    </xf>
    <xf numFmtId="9" fontId="14" fillId="29" borderId="74" xfId="0" applyNumberFormat="1" applyFont="1" applyFill="1" applyBorder="1" applyAlignment="1">
      <alignment horizontal="center"/>
    </xf>
    <xf numFmtId="1" fontId="14" fillId="29" borderId="121" xfId="0" applyNumberFormat="1" applyFont="1" applyFill="1" applyBorder="1" applyAlignment="1">
      <alignment horizontal="center"/>
    </xf>
    <xf numFmtId="0" fontId="14" fillId="29" borderId="119" xfId="0" applyFont="1" applyFill="1" applyBorder="1" applyAlignment="1">
      <alignment horizontal="center"/>
    </xf>
    <xf numFmtId="9" fontId="14" fillId="29" borderId="122" xfId="0" applyNumberFormat="1" applyFont="1" applyFill="1" applyBorder="1" applyAlignment="1">
      <alignment horizontal="center"/>
    </xf>
    <xf numFmtId="1" fontId="34" fillId="29" borderId="121" xfId="0" applyNumberFormat="1" applyFont="1" applyFill="1" applyBorder="1" applyAlignment="1">
      <alignment horizontal="center"/>
    </xf>
    <xf numFmtId="1" fontId="14" fillId="29" borderId="120" xfId="0" applyNumberFormat="1" applyFont="1" applyFill="1" applyBorder="1" applyAlignment="1">
      <alignment horizontal="center"/>
    </xf>
    <xf numFmtId="1" fontId="14" fillId="29" borderId="121" xfId="35" applyNumberFormat="1" applyFont="1" applyFill="1" applyBorder="1" applyAlignment="1">
      <alignment horizontal="center"/>
    </xf>
    <xf numFmtId="1" fontId="7" fillId="29" borderId="132" xfId="0" applyNumberFormat="1" applyFont="1" applyFill="1" applyBorder="1" applyAlignment="1">
      <alignment horizontal="center"/>
    </xf>
    <xf numFmtId="9" fontId="13" fillId="29" borderId="133" xfId="0" applyNumberFormat="1" applyFont="1" applyFill="1" applyBorder="1"/>
    <xf numFmtId="9" fontId="13" fillId="29" borderId="134" xfId="0" applyNumberFormat="1" applyFont="1" applyFill="1" applyBorder="1"/>
    <xf numFmtId="1" fontId="36" fillId="0" borderId="136" xfId="0" applyNumberFormat="1" applyFont="1" applyBorder="1"/>
    <xf numFmtId="1" fontId="36" fillId="22" borderId="136" xfId="0" applyNumberFormat="1" applyFont="1" applyFill="1" applyBorder="1"/>
    <xf numFmtId="1" fontId="36" fillId="0" borderId="20" xfId="0" applyNumberFormat="1" applyFont="1" applyBorder="1"/>
    <xf numFmtId="1" fontId="36" fillId="0" borderId="137" xfId="0" applyNumberFormat="1" applyFont="1" applyBorder="1"/>
    <xf numFmtId="1" fontId="36" fillId="22" borderId="35" xfId="0" applyNumberFormat="1" applyFont="1" applyFill="1" applyBorder="1"/>
    <xf numFmtId="1" fontId="36" fillId="22" borderId="20" xfId="0" applyNumberFormat="1" applyFont="1" applyFill="1" applyBorder="1"/>
    <xf numFmtId="1" fontId="5" fillId="24" borderId="138" xfId="0" applyNumberFormat="1" applyFont="1" applyFill="1" applyBorder="1" applyAlignment="1">
      <alignment horizontal="right"/>
    </xf>
    <xf numFmtId="49" fontId="43" fillId="20" borderId="16" xfId="0" applyNumberFormat="1" applyFont="1" applyFill="1" applyBorder="1"/>
    <xf numFmtId="49" fontId="43" fillId="20" borderId="19" xfId="0" applyNumberFormat="1" applyFont="1" applyFill="1" applyBorder="1"/>
    <xf numFmtId="49" fontId="43" fillId="20" borderId="10" xfId="0" applyNumberFormat="1" applyFont="1" applyFill="1" applyBorder="1"/>
    <xf numFmtId="49" fontId="43" fillId="20" borderId="139" xfId="0" applyNumberFormat="1" applyFont="1" applyFill="1" applyBorder="1"/>
    <xf numFmtId="49" fontId="43" fillId="20" borderId="140" xfId="0" applyNumberFormat="1" applyFont="1" applyFill="1" applyBorder="1"/>
    <xf numFmtId="49" fontId="43" fillId="20" borderId="141" xfId="0" applyNumberFormat="1" applyFont="1" applyFill="1" applyBorder="1"/>
    <xf numFmtId="49" fontId="43" fillId="20" borderId="112" xfId="0" applyNumberFormat="1" applyFont="1" applyFill="1" applyBorder="1"/>
    <xf numFmtId="0" fontId="5" fillId="20" borderId="142" xfId="0" applyFont="1" applyFill="1" applyBorder="1"/>
    <xf numFmtId="0" fontId="5" fillId="20" borderId="52" xfId="0" applyFont="1" applyFill="1" applyBorder="1"/>
    <xf numFmtId="0" fontId="5" fillId="20" borderId="143" xfId="0" applyFont="1" applyFill="1" applyBorder="1"/>
    <xf numFmtId="0" fontId="5" fillId="21" borderId="144" xfId="0" applyFont="1" applyFill="1" applyBorder="1"/>
    <xf numFmtId="0" fontId="4" fillId="23" borderId="145" xfId="0" applyFont="1" applyFill="1" applyBorder="1" applyAlignment="1">
      <alignment horizontal="center"/>
    </xf>
    <xf numFmtId="0" fontId="2" fillId="29" borderId="44" xfId="0" applyFont="1" applyFill="1" applyBorder="1" applyAlignment="1">
      <alignment horizontal="center"/>
    </xf>
    <xf numFmtId="0" fontId="2" fillId="29" borderId="73" xfId="0" applyFont="1" applyFill="1" applyBorder="1" applyAlignment="1">
      <alignment horizontal="center"/>
    </xf>
    <xf numFmtId="1" fontId="5" fillId="29" borderId="73" xfId="0" applyNumberFormat="1" applyFont="1" applyFill="1" applyBorder="1" applyAlignment="1">
      <alignment horizontal="center"/>
    </xf>
    <xf numFmtId="0" fontId="11" fillId="29" borderId="73" xfId="0" applyFont="1" applyFill="1" applyBorder="1" applyAlignment="1">
      <alignment horizontal="center"/>
    </xf>
    <xf numFmtId="0" fontId="11" fillId="29" borderId="74" xfId="0" applyFont="1" applyFill="1" applyBorder="1" applyAlignment="1">
      <alignment horizontal="center"/>
    </xf>
    <xf numFmtId="0" fontId="11" fillId="29" borderId="0" xfId="0" applyFont="1" applyFill="1" applyAlignment="1">
      <alignment horizontal="center"/>
    </xf>
    <xf numFmtId="1" fontId="11" fillId="29" borderId="40" xfId="0" applyNumberFormat="1" applyFont="1" applyFill="1" applyBorder="1" applyAlignment="1">
      <alignment horizontal="center"/>
    </xf>
    <xf numFmtId="1" fontId="36" fillId="30" borderId="48" xfId="0" applyNumberFormat="1" applyFont="1" applyFill="1" applyBorder="1"/>
    <xf numFmtId="1" fontId="36" fillId="30" borderId="49" xfId="0" applyNumberFormat="1" applyFont="1" applyFill="1" applyBorder="1"/>
    <xf numFmtId="1" fontId="36" fillId="30" borderId="35" xfId="0" applyNumberFormat="1" applyFont="1" applyFill="1" applyBorder="1"/>
    <xf numFmtId="1" fontId="36" fillId="30" borderId="27" xfId="0" applyNumberFormat="1" applyFont="1" applyFill="1" applyBorder="1"/>
    <xf numFmtId="1" fontId="36" fillId="30" borderId="54" xfId="0" applyNumberFormat="1" applyFont="1" applyFill="1" applyBorder="1"/>
    <xf numFmtId="1" fontId="38" fillId="30" borderId="65" xfId="0" applyNumberFormat="1" applyFont="1" applyFill="1" applyBorder="1" applyAlignment="1">
      <alignment horizontal="center"/>
    </xf>
    <xf numFmtId="1" fontId="5" fillId="24" borderId="146" xfId="0" applyNumberFormat="1" applyFont="1" applyFill="1" applyBorder="1" applyAlignment="1">
      <alignment horizontal="right"/>
    </xf>
    <xf numFmtId="1" fontId="5" fillId="24" borderId="84" xfId="0" applyNumberFormat="1" applyFont="1" applyFill="1" applyBorder="1" applyAlignment="1">
      <alignment horizontal="right"/>
    </xf>
    <xf numFmtId="1" fontId="34" fillId="29" borderId="151" xfId="0" applyNumberFormat="1" applyFont="1" applyFill="1" applyBorder="1" applyAlignment="1">
      <alignment horizontal="center"/>
    </xf>
    <xf numFmtId="1" fontId="14" fillId="29" borderId="15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6" xfId="0" applyBorder="1"/>
    <xf numFmtId="0" fontId="5" fillId="0" borderId="90" xfId="0" applyFont="1" applyBorder="1"/>
    <xf numFmtId="0" fontId="5" fillId="0" borderId="36" xfId="0" applyFont="1" applyBorder="1"/>
    <xf numFmtId="1" fontId="4" fillId="24" borderId="76" xfId="0" applyNumberFormat="1" applyFont="1" applyFill="1" applyBorder="1" applyAlignment="1">
      <alignment horizontal="center"/>
    </xf>
    <xf numFmtId="1" fontId="37" fillId="24" borderId="87" xfId="0" applyNumberFormat="1" applyFont="1" applyFill="1" applyBorder="1" applyAlignment="1">
      <alignment horizontal="center"/>
    </xf>
    <xf numFmtId="1" fontId="38" fillId="20" borderId="160" xfId="0" applyNumberFormat="1" applyFont="1" applyFill="1" applyBorder="1" applyAlignment="1">
      <alignment horizontal="center"/>
    </xf>
    <xf numFmtId="1" fontId="36" fillId="0" borderId="161" xfId="0" applyNumberFormat="1" applyFont="1" applyBorder="1"/>
    <xf numFmtId="1" fontId="36" fillId="0" borderId="162" xfId="0" applyNumberFormat="1" applyFont="1" applyBorder="1"/>
    <xf numFmtId="1" fontId="36" fillId="0" borderId="36" xfId="0" applyNumberFormat="1" applyFont="1" applyBorder="1"/>
    <xf numFmtId="1" fontId="36" fillId="0" borderId="44" xfId="0" applyNumberFormat="1" applyFont="1" applyBorder="1"/>
    <xf numFmtId="1" fontId="36" fillId="0" borderId="163" xfId="0" applyNumberFormat="1" applyFont="1" applyBorder="1"/>
    <xf numFmtId="1" fontId="36" fillId="0" borderId="0" xfId="0" applyNumberFormat="1" applyFont="1"/>
    <xf numFmtId="0" fontId="44" fillId="0" borderId="0" xfId="0" applyFont="1" applyAlignment="1">
      <alignment horizontal="center"/>
    </xf>
    <xf numFmtId="0" fontId="46" fillId="0" borderId="0" xfId="0" applyFont="1"/>
    <xf numFmtId="0" fontId="46" fillId="22" borderId="0" xfId="0" applyFont="1" applyFill="1"/>
    <xf numFmtId="0" fontId="47" fillId="0" borderId="145" xfId="0" applyFont="1" applyBorder="1" applyAlignment="1">
      <alignment horizontal="center"/>
    </xf>
    <xf numFmtId="0" fontId="45" fillId="0" borderId="145" xfId="0" applyFont="1" applyBorder="1" applyAlignment="1">
      <alignment horizontal="center"/>
    </xf>
    <xf numFmtId="0" fontId="46" fillId="0" borderId="145" xfId="0" applyFont="1" applyBorder="1"/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0" borderId="0" xfId="0" applyFont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1" fontId="4" fillId="24" borderId="72" xfId="0" applyNumberFormat="1" applyFont="1" applyFill="1" applyBorder="1" applyAlignment="1">
      <alignment horizontal="center"/>
    </xf>
    <xf numFmtId="1" fontId="37" fillId="24" borderId="168" xfId="0" applyNumberFormat="1" applyFont="1" applyFill="1" applyBorder="1" applyAlignment="1">
      <alignment horizontal="center"/>
    </xf>
    <xf numFmtId="1" fontId="37" fillId="24" borderId="72" xfId="0" applyNumberFormat="1" applyFont="1" applyFill="1" applyBorder="1" applyAlignment="1">
      <alignment horizontal="center"/>
    </xf>
    <xf numFmtId="0" fontId="46" fillId="30" borderId="145" xfId="0" applyFont="1" applyFill="1" applyBorder="1"/>
    <xf numFmtId="1" fontId="36" fillId="22" borderId="169" xfId="0" applyNumberFormat="1" applyFont="1" applyFill="1" applyBorder="1"/>
    <xf numFmtId="1" fontId="36" fillId="22" borderId="129" xfId="0" applyNumberFormat="1" applyFont="1" applyFill="1" applyBorder="1"/>
    <xf numFmtId="1" fontId="36" fillId="22" borderId="101" xfId="0" applyNumberFormat="1" applyFont="1" applyFill="1" applyBorder="1"/>
    <xf numFmtId="1" fontId="36" fillId="22" borderId="102" xfId="0" applyNumberFormat="1" applyFont="1" applyFill="1" applyBorder="1"/>
    <xf numFmtId="1" fontId="4" fillId="24" borderId="170" xfId="0" applyNumberFormat="1" applyFont="1" applyFill="1" applyBorder="1" applyAlignment="1">
      <alignment horizontal="center"/>
    </xf>
    <xf numFmtId="1" fontId="36" fillId="22" borderId="142" xfId="0" applyNumberFormat="1" applyFont="1" applyFill="1" applyBorder="1"/>
    <xf numFmtId="1" fontId="37" fillId="24" borderId="171" xfId="0" applyNumberFormat="1" applyFont="1" applyFill="1" applyBorder="1" applyAlignment="1">
      <alignment horizontal="center"/>
    </xf>
    <xf numFmtId="0" fontId="11" fillId="29" borderId="135" xfId="0" applyFont="1" applyFill="1" applyBorder="1" applyAlignment="1">
      <alignment horizontal="center"/>
    </xf>
    <xf numFmtId="0" fontId="46" fillId="0" borderId="103" xfId="0" applyFont="1" applyBorder="1"/>
    <xf numFmtId="0" fontId="49" fillId="30" borderId="145" xfId="0" applyFont="1" applyFill="1" applyBorder="1" applyAlignment="1">
      <alignment horizontal="center" vertical="center" wrapText="1" shrinkToFit="1"/>
    </xf>
    <xf numFmtId="0" fontId="48" fillId="0" borderId="145" xfId="0" applyFont="1" applyBorder="1" applyAlignment="1">
      <alignment horizontal="center"/>
    </xf>
    <xf numFmtId="9" fontId="11" fillId="0" borderId="0" xfId="0" applyNumberFormat="1" applyFont="1"/>
    <xf numFmtId="49" fontId="10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4" fillId="0" borderId="0" xfId="0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49" fontId="7" fillId="0" borderId="0" xfId="0" applyNumberFormat="1" applyFont="1"/>
    <xf numFmtId="0" fontId="11" fillId="0" borderId="0" xfId="0" applyFont="1" applyAlignment="1">
      <alignment horizontal="center"/>
    </xf>
    <xf numFmtId="1" fontId="38" fillId="0" borderId="65" xfId="0" applyNumberFormat="1" applyFont="1" applyBorder="1" applyAlignment="1">
      <alignment horizontal="center"/>
    </xf>
    <xf numFmtId="1" fontId="4" fillId="31" borderId="57" xfId="0" applyNumberFormat="1" applyFont="1" applyFill="1" applyBorder="1" applyAlignment="1">
      <alignment horizontal="center"/>
    </xf>
    <xf numFmtId="1" fontId="37" fillId="31" borderId="63" xfId="0" applyNumberFormat="1" applyFont="1" applyFill="1" applyBorder="1" applyAlignment="1">
      <alignment horizontal="center"/>
    </xf>
    <xf numFmtId="1" fontId="38" fillId="0" borderId="0" xfId="0" applyNumberFormat="1" applyFont="1" applyAlignment="1">
      <alignment horizontal="center"/>
    </xf>
    <xf numFmtId="0" fontId="50" fillId="0" borderId="145" xfId="0" applyFont="1" applyBorder="1" applyAlignment="1">
      <alignment horizontal="center"/>
    </xf>
    <xf numFmtId="1" fontId="37" fillId="24" borderId="5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/>
    <xf numFmtId="1" fontId="13" fillId="30" borderId="124" xfId="0" applyNumberFormat="1" applyFont="1" applyFill="1" applyBorder="1" applyAlignment="1">
      <alignment horizontal="center"/>
    </xf>
    <xf numFmtId="9" fontId="13" fillId="30" borderId="125" xfId="0" applyNumberFormat="1" applyFont="1" applyFill="1" applyBorder="1" applyAlignment="1">
      <alignment horizontal="center"/>
    </xf>
    <xf numFmtId="1" fontId="13" fillId="30" borderId="126" xfId="0" applyNumberFormat="1" applyFont="1" applyFill="1" applyBorder="1" applyAlignment="1">
      <alignment horizontal="center"/>
    </xf>
    <xf numFmtId="9" fontId="13" fillId="30" borderId="50" xfId="0" applyNumberFormat="1" applyFont="1" applyFill="1" applyBorder="1" applyAlignment="1">
      <alignment horizontal="center"/>
    </xf>
    <xf numFmtId="1" fontId="0" fillId="30" borderId="127" xfId="0" applyNumberFormat="1" applyFill="1" applyBorder="1" applyAlignment="1">
      <alignment horizontal="center"/>
    </xf>
    <xf numFmtId="9" fontId="13" fillId="30" borderId="128" xfId="0" applyNumberFormat="1" applyFont="1" applyFill="1" applyBorder="1" applyAlignment="1">
      <alignment horizontal="center"/>
    </xf>
    <xf numFmtId="1" fontId="13" fillId="30" borderId="31" xfId="0" applyNumberFormat="1" applyFont="1" applyFill="1" applyBorder="1" applyAlignment="1">
      <alignment horizontal="center"/>
    </xf>
    <xf numFmtId="9" fontId="13" fillId="30" borderId="32" xfId="0" applyNumberFormat="1" applyFont="1" applyFill="1" applyBorder="1" applyAlignment="1">
      <alignment horizontal="center"/>
    </xf>
    <xf numFmtId="9" fontId="13" fillId="30" borderId="20" xfId="0" applyNumberFormat="1" applyFont="1" applyFill="1" applyBorder="1" applyAlignment="1">
      <alignment horizontal="center"/>
    </xf>
    <xf numFmtId="1" fontId="13" fillId="30" borderId="33" xfId="0" applyNumberFormat="1" applyFont="1" applyFill="1" applyBorder="1" applyAlignment="1">
      <alignment horizontal="center"/>
    </xf>
    <xf numFmtId="9" fontId="13" fillId="30" borderId="30" xfId="0" applyNumberFormat="1" applyFont="1" applyFill="1" applyBorder="1" applyAlignment="1">
      <alignment horizontal="center"/>
    </xf>
    <xf numFmtId="1" fontId="13" fillId="30" borderId="165" xfId="0" applyNumberFormat="1" applyFont="1" applyFill="1" applyBorder="1" applyAlignment="1">
      <alignment horizontal="center"/>
    </xf>
    <xf numFmtId="1" fontId="13" fillId="30" borderId="104" xfId="0" applyNumberFormat="1" applyFont="1" applyFill="1" applyBorder="1" applyAlignment="1">
      <alignment horizontal="center"/>
    </xf>
    <xf numFmtId="9" fontId="13" fillId="30" borderId="130" xfId="0" applyNumberFormat="1" applyFont="1" applyFill="1" applyBorder="1" applyAlignment="1">
      <alignment horizontal="center"/>
    </xf>
    <xf numFmtId="9" fontId="13" fillId="30" borderId="105" xfId="0" applyNumberFormat="1" applyFont="1" applyFill="1" applyBorder="1" applyAlignment="1">
      <alignment horizontal="center"/>
    </xf>
    <xf numFmtId="1" fontId="13" fillId="30" borderId="131" xfId="0" applyNumberFormat="1" applyFont="1" applyFill="1" applyBorder="1" applyAlignment="1">
      <alignment horizontal="center"/>
    </xf>
    <xf numFmtId="49" fontId="2" fillId="30" borderId="18" xfId="0" applyNumberFormat="1" applyFont="1" applyFill="1" applyBorder="1"/>
    <xf numFmtId="49" fontId="2" fillId="30" borderId="10" xfId="0" applyNumberFormat="1" applyFont="1" applyFill="1" applyBorder="1"/>
    <xf numFmtId="1" fontId="11" fillId="30" borderId="109" xfId="0" applyNumberFormat="1" applyFont="1" applyFill="1" applyBorder="1" applyAlignment="1">
      <alignment horizontal="center"/>
    </xf>
    <xf numFmtId="9" fontId="11" fillId="30" borderId="10" xfId="0" applyNumberFormat="1" applyFont="1" applyFill="1" applyBorder="1" applyAlignment="1">
      <alignment horizontal="center"/>
    </xf>
    <xf numFmtId="1" fontId="11" fillId="30" borderId="22" xfId="0" applyNumberFormat="1" applyFont="1" applyFill="1" applyBorder="1" applyAlignment="1">
      <alignment horizontal="center"/>
    </xf>
    <xf numFmtId="9" fontId="11" fillId="30" borderId="110" xfId="0" applyNumberFormat="1" applyFont="1" applyFill="1" applyBorder="1" applyAlignment="1">
      <alignment horizontal="center"/>
    </xf>
    <xf numFmtId="1" fontId="0" fillId="30" borderId="34" xfId="0" applyNumberFormat="1" applyFill="1" applyBorder="1" applyAlignment="1">
      <alignment horizontal="center"/>
    </xf>
    <xf numFmtId="9" fontId="11" fillId="30" borderId="111" xfId="0" applyNumberFormat="1" applyFont="1" applyFill="1" applyBorder="1" applyAlignment="1">
      <alignment horizontal="center"/>
    </xf>
    <xf numFmtId="9" fontId="13" fillId="30" borderId="10" xfId="0" applyNumberFormat="1" applyFont="1" applyFill="1" applyBorder="1" applyAlignment="1">
      <alignment horizontal="center"/>
    </xf>
    <xf numFmtId="9" fontId="0" fillId="30" borderId="23" xfId="0" applyNumberFormat="1" applyFill="1" applyBorder="1" applyAlignment="1">
      <alignment horizontal="center"/>
    </xf>
    <xf numFmtId="49" fontId="2" fillId="30" borderId="4" xfId="0" applyNumberFormat="1" applyFont="1" applyFill="1" applyBorder="1"/>
    <xf numFmtId="49" fontId="2" fillId="30" borderId="19" xfId="0" applyNumberFormat="1" applyFont="1" applyFill="1" applyBorder="1"/>
    <xf numFmtId="1" fontId="11" fillId="30" borderId="24" xfId="0" applyNumberFormat="1" applyFont="1" applyFill="1" applyBorder="1" applyAlignment="1">
      <alignment horizontal="center"/>
    </xf>
    <xf numFmtId="9" fontId="13" fillId="30" borderId="19" xfId="0" applyNumberFormat="1" applyFont="1" applyFill="1" applyBorder="1" applyAlignment="1">
      <alignment horizontal="center"/>
    </xf>
    <xf numFmtId="9" fontId="0" fillId="30" borderId="25" xfId="0" applyNumberFormat="1" applyFill="1" applyBorder="1" applyAlignment="1">
      <alignment horizontal="center"/>
    </xf>
    <xf numFmtId="49" fontId="2" fillId="30" borderId="91" xfId="0" applyNumberFormat="1" applyFont="1" applyFill="1" applyBorder="1"/>
    <xf numFmtId="49" fontId="2" fillId="30" borderId="107" xfId="0" applyNumberFormat="1" applyFont="1" applyFill="1" applyBorder="1"/>
    <xf numFmtId="49" fontId="2" fillId="30" borderId="95" xfId="0" applyNumberFormat="1" applyFont="1" applyFill="1" applyBorder="1"/>
    <xf numFmtId="1" fontId="11" fillId="30" borderId="26" xfId="0" applyNumberFormat="1" applyFont="1" applyFill="1" applyBorder="1" applyAlignment="1">
      <alignment horizontal="center"/>
    </xf>
    <xf numFmtId="9" fontId="13" fillId="30" borderId="95" xfId="0" applyNumberFormat="1" applyFont="1" applyFill="1" applyBorder="1" applyAlignment="1">
      <alignment horizontal="center"/>
    </xf>
    <xf numFmtId="9" fontId="0" fillId="30" borderId="108" xfId="0" applyNumberFormat="1" applyFill="1" applyBorder="1" applyAlignment="1">
      <alignment horizontal="center"/>
    </xf>
    <xf numFmtId="49" fontId="7" fillId="30" borderId="97" xfId="34" applyNumberFormat="1" applyFont="1" applyFill="1" applyBorder="1" applyAlignment="1">
      <alignment horizontal="center"/>
    </xf>
    <xf numFmtId="49" fontId="7" fillId="30" borderId="98" xfId="0" applyNumberFormat="1" applyFont="1" applyFill="1" applyBorder="1" applyAlignment="1">
      <alignment horizontal="center"/>
    </xf>
    <xf numFmtId="49" fontId="7" fillId="30" borderId="99" xfId="0" applyNumberFormat="1" applyFont="1" applyFill="1" applyBorder="1" applyAlignment="1">
      <alignment horizontal="center"/>
    </xf>
    <xf numFmtId="49" fontId="7" fillId="30" borderId="100" xfId="0" applyNumberFormat="1" applyFont="1" applyFill="1" applyBorder="1" applyAlignment="1">
      <alignment horizontal="center"/>
    </xf>
    <xf numFmtId="49" fontId="9" fillId="30" borderId="11" xfId="0" applyNumberFormat="1" applyFont="1" applyFill="1" applyBorder="1" applyAlignment="1">
      <alignment horizontal="left"/>
    </xf>
    <xf numFmtId="165" fontId="9" fillId="30" borderId="0" xfId="34" applyFont="1" applyFill="1" applyAlignment="1">
      <alignment horizontal="left"/>
    </xf>
    <xf numFmtId="49" fontId="8" fillId="30" borderId="12" xfId="0" applyNumberFormat="1" applyFont="1" applyFill="1" applyBorder="1" applyAlignment="1">
      <alignment horizontal="center"/>
    </xf>
    <xf numFmtId="49" fontId="8" fillId="30" borderId="153" xfId="0" applyNumberFormat="1" applyFont="1" applyFill="1" applyBorder="1" applyAlignment="1">
      <alignment horizontal="center"/>
    </xf>
    <xf numFmtId="49" fontId="8" fillId="30" borderId="152" xfId="0" applyNumberFormat="1" applyFont="1" applyFill="1" applyBorder="1" applyAlignment="1">
      <alignment horizontal="center"/>
    </xf>
    <xf numFmtId="49" fontId="8" fillId="30" borderId="13" xfId="0" applyNumberFormat="1" applyFont="1" applyFill="1" applyBorder="1" applyAlignment="1">
      <alignment horizontal="center"/>
    </xf>
    <xf numFmtId="49" fontId="8" fillId="30" borderId="14" xfId="0" applyNumberFormat="1" applyFont="1" applyFill="1" applyBorder="1" applyAlignment="1">
      <alignment horizontal="center"/>
    </xf>
    <xf numFmtId="49" fontId="2" fillId="30" borderId="15" xfId="0" applyNumberFormat="1" applyFont="1" applyFill="1" applyBorder="1"/>
    <xf numFmtId="49" fontId="2" fillId="30" borderId="16" xfId="0" applyNumberFormat="1" applyFont="1" applyFill="1" applyBorder="1"/>
    <xf numFmtId="9" fontId="13" fillId="30" borderId="16" xfId="0" applyNumberFormat="1" applyFont="1" applyFill="1" applyBorder="1" applyAlignment="1">
      <alignment horizontal="center"/>
    </xf>
    <xf numFmtId="1" fontId="11" fillId="30" borderId="158" xfId="0" applyNumberFormat="1" applyFont="1" applyFill="1" applyBorder="1" applyAlignment="1">
      <alignment horizontal="center"/>
    </xf>
    <xf numFmtId="9" fontId="0" fillId="30" borderId="147" xfId="0" applyNumberFormat="1" applyFill="1" applyBorder="1" applyAlignment="1">
      <alignment horizontal="center"/>
    </xf>
    <xf numFmtId="1" fontId="0" fillId="30" borderId="17" xfId="0" applyNumberFormat="1" applyFill="1" applyBorder="1" applyAlignment="1">
      <alignment horizontal="center"/>
    </xf>
    <xf numFmtId="9" fontId="0" fillId="30" borderId="148" xfId="0" applyNumberFormat="1" applyFill="1" applyBorder="1" applyAlignment="1">
      <alignment horizontal="center"/>
    </xf>
    <xf numFmtId="1" fontId="11" fillId="30" borderId="154" xfId="0" applyNumberFormat="1" applyFont="1" applyFill="1" applyBorder="1" applyAlignment="1">
      <alignment horizontal="center"/>
    </xf>
    <xf numFmtId="9" fontId="0" fillId="30" borderId="28" xfId="0" applyNumberFormat="1" applyFill="1" applyBorder="1" applyAlignment="1">
      <alignment horizontal="center"/>
    </xf>
    <xf numFmtId="9" fontId="0" fillId="30" borderId="149" xfId="0" applyNumberFormat="1" applyFill="1" applyBorder="1" applyAlignment="1">
      <alignment horizontal="center"/>
    </xf>
    <xf numFmtId="9" fontId="0" fillId="30" borderId="150" xfId="0" applyNumberFormat="1" applyFill="1" applyBorder="1" applyAlignment="1">
      <alignment horizontal="center"/>
    </xf>
    <xf numFmtId="9" fontId="0" fillId="30" borderId="30" xfId="0" applyNumberFormat="1" applyFill="1" applyBorder="1" applyAlignment="1">
      <alignment horizontal="center"/>
    </xf>
    <xf numFmtId="0" fontId="2" fillId="30" borderId="92" xfId="0" applyFont="1" applyFill="1" applyBorder="1"/>
    <xf numFmtId="1" fontId="11" fillId="30" borderId="157" xfId="0" applyNumberFormat="1" applyFont="1" applyFill="1" applyBorder="1" applyAlignment="1">
      <alignment horizontal="center"/>
    </xf>
    <xf numFmtId="49" fontId="2" fillId="30" borderId="21" xfId="0" applyNumberFormat="1" applyFont="1" applyFill="1" applyBorder="1"/>
    <xf numFmtId="0" fontId="2" fillId="30" borderId="113" xfId="0" applyFont="1" applyFill="1" applyBorder="1"/>
    <xf numFmtId="0" fontId="2" fillId="30" borderId="114" xfId="0" applyFont="1" applyFill="1" applyBorder="1"/>
    <xf numFmtId="1" fontId="11" fillId="30" borderId="115" xfId="0" applyNumberFormat="1" applyFont="1" applyFill="1" applyBorder="1" applyAlignment="1">
      <alignment horizontal="center"/>
    </xf>
    <xf numFmtId="9" fontId="0" fillId="30" borderId="29" xfId="0" applyNumberFormat="1" applyFill="1" applyBorder="1" applyAlignment="1">
      <alignment horizontal="center"/>
    </xf>
    <xf numFmtId="1" fontId="0" fillId="30" borderId="106" xfId="0" applyNumberFormat="1" applyFill="1" applyBorder="1" applyAlignment="1">
      <alignment horizontal="center"/>
    </xf>
    <xf numFmtId="9" fontId="0" fillId="30" borderId="139" xfId="0" applyNumberFormat="1" applyFill="1" applyBorder="1" applyAlignment="1">
      <alignment horizontal="center"/>
    </xf>
    <xf numFmtId="0" fontId="51" fillId="0" borderId="145" xfId="0" applyFont="1" applyBorder="1" applyAlignment="1">
      <alignment horizontal="center" vertical="center" wrapText="1" shrinkToFit="1"/>
    </xf>
    <xf numFmtId="0" fontId="50" fillId="0" borderId="145" xfId="0" applyFont="1" applyBorder="1" applyAlignment="1">
      <alignment horizontal="center" vertical="center" wrapText="1"/>
    </xf>
    <xf numFmtId="1" fontId="38" fillId="0" borderId="67" xfId="0" applyNumberFormat="1" applyFont="1" applyBorder="1" applyAlignment="1">
      <alignment horizontal="center"/>
    </xf>
    <xf numFmtId="49" fontId="7" fillId="30" borderId="176" xfId="0" applyNumberFormat="1" applyFont="1" applyFill="1" applyBorder="1"/>
    <xf numFmtId="49" fontId="8" fillId="30" borderId="177" xfId="0" applyNumberFormat="1" applyFont="1" applyFill="1" applyBorder="1" applyAlignment="1">
      <alignment horizontal="left"/>
    </xf>
    <xf numFmtId="49" fontId="8" fillId="30" borderId="178" xfId="0" applyNumberFormat="1" applyFont="1" applyFill="1" applyBorder="1" applyAlignment="1">
      <alignment horizontal="center"/>
    </xf>
    <xf numFmtId="49" fontId="39" fillId="30" borderId="179" xfId="0" applyNumberFormat="1" applyFont="1" applyFill="1" applyBorder="1" applyAlignment="1">
      <alignment horizontal="center"/>
    </xf>
    <xf numFmtId="9" fontId="0" fillId="30" borderId="180" xfId="0" applyNumberFormat="1" applyFill="1" applyBorder="1" applyAlignment="1">
      <alignment horizontal="center"/>
    </xf>
    <xf numFmtId="9" fontId="0" fillId="30" borderId="181" xfId="0" applyNumberFormat="1" applyFill="1" applyBorder="1" applyAlignment="1">
      <alignment horizontal="center"/>
    </xf>
    <xf numFmtId="49" fontId="39" fillId="28" borderId="182" xfId="0" applyNumberFormat="1" applyFont="1" applyFill="1" applyBorder="1" applyAlignment="1">
      <alignment horizontal="center"/>
    </xf>
    <xf numFmtId="49" fontId="39" fillId="30" borderId="182" xfId="0" applyNumberFormat="1" applyFont="1" applyFill="1" applyBorder="1" applyAlignment="1">
      <alignment horizontal="center"/>
    </xf>
    <xf numFmtId="9" fontId="0" fillId="30" borderId="183" xfId="0" applyNumberFormat="1" applyFill="1" applyBorder="1" applyAlignment="1">
      <alignment horizontal="center"/>
    </xf>
    <xf numFmtId="49" fontId="39" fillId="30" borderId="184" xfId="0" applyNumberFormat="1" applyFont="1" applyFill="1" applyBorder="1" applyAlignment="1">
      <alignment horizontal="center"/>
    </xf>
    <xf numFmtId="9" fontId="0" fillId="30" borderId="185" xfId="0" applyNumberFormat="1" applyFill="1" applyBorder="1" applyAlignment="1">
      <alignment horizontal="center"/>
    </xf>
    <xf numFmtId="9" fontId="14" fillId="29" borderId="187" xfId="0" applyNumberFormat="1" applyFont="1" applyFill="1" applyBorder="1" applyAlignment="1">
      <alignment horizontal="center"/>
    </xf>
    <xf numFmtId="2" fontId="39" fillId="30" borderId="182" xfId="0" applyNumberFormat="1" applyFont="1" applyFill="1" applyBorder="1" applyAlignment="1">
      <alignment horizontal="center"/>
    </xf>
    <xf numFmtId="9" fontId="11" fillId="30" borderId="190" xfId="0" applyNumberFormat="1" applyFont="1" applyFill="1" applyBorder="1" applyAlignment="1">
      <alignment horizontal="center"/>
    </xf>
    <xf numFmtId="9" fontId="0" fillId="30" borderId="191" xfId="0" applyNumberFormat="1" applyFill="1" applyBorder="1" applyAlignment="1">
      <alignment horizontal="center"/>
    </xf>
    <xf numFmtId="9" fontId="0" fillId="30" borderId="192" xfId="0" applyNumberFormat="1" applyFill="1" applyBorder="1" applyAlignment="1">
      <alignment horizontal="center"/>
    </xf>
    <xf numFmtId="49" fontId="2" fillId="28" borderId="182" xfId="0" applyNumberFormat="1" applyFont="1" applyFill="1" applyBorder="1"/>
    <xf numFmtId="49" fontId="39" fillId="30" borderId="182" xfId="0" applyNumberFormat="1" applyFont="1" applyFill="1" applyBorder="1" applyAlignment="1">
      <alignment horizontal="center" vertical="center" wrapText="1"/>
    </xf>
    <xf numFmtId="49" fontId="39" fillId="30" borderId="194" xfId="0" applyNumberFormat="1" applyFont="1" applyFill="1" applyBorder="1" applyAlignment="1">
      <alignment horizontal="center"/>
    </xf>
    <xf numFmtId="9" fontId="13" fillId="30" borderId="195" xfId="0" applyNumberFormat="1" applyFont="1" applyFill="1" applyBorder="1" applyAlignment="1">
      <alignment horizontal="center"/>
    </xf>
    <xf numFmtId="9" fontId="13" fillId="30" borderId="196" xfId="0" applyNumberFormat="1" applyFont="1" applyFill="1" applyBorder="1" applyAlignment="1">
      <alignment horizontal="center"/>
    </xf>
    <xf numFmtId="49" fontId="39" fillId="28" borderId="179" xfId="0" applyNumberFormat="1" applyFont="1" applyFill="1" applyBorder="1" applyAlignment="1">
      <alignment horizontal="center"/>
    </xf>
    <xf numFmtId="49" fontId="39" fillId="30" borderId="197" xfId="0" applyNumberFormat="1" applyFont="1" applyFill="1" applyBorder="1" applyAlignment="1">
      <alignment horizontal="center"/>
    </xf>
    <xf numFmtId="9" fontId="13" fillId="30" borderId="198" xfId="0" applyNumberFormat="1" applyFont="1" applyFill="1" applyBorder="1" applyAlignment="1">
      <alignment horizontal="center"/>
    </xf>
    <xf numFmtId="9" fontId="13" fillId="29" borderId="199" xfId="0" applyNumberFormat="1" applyFont="1" applyFill="1" applyBorder="1"/>
    <xf numFmtId="1" fontId="7" fillId="29" borderId="204" xfId="0" applyNumberFormat="1" applyFont="1" applyFill="1" applyBorder="1" applyAlignment="1">
      <alignment horizontal="center"/>
    </xf>
    <xf numFmtId="9" fontId="1" fillId="29" borderId="205" xfId="0" applyNumberFormat="1" applyFont="1" applyFill="1" applyBorder="1" applyAlignment="1">
      <alignment horizontal="center" vertical="center"/>
    </xf>
    <xf numFmtId="9" fontId="1" fillId="29" borderId="206" xfId="0" applyNumberFormat="1" applyFont="1" applyFill="1" applyBorder="1" applyAlignment="1">
      <alignment horizontal="center" vertical="center"/>
    </xf>
    <xf numFmtId="9" fontId="1" fillId="29" borderId="207" xfId="0" applyNumberFormat="1" applyFont="1" applyFill="1" applyBorder="1" applyAlignment="1">
      <alignment horizontal="center" vertical="center"/>
    </xf>
    <xf numFmtId="0" fontId="1" fillId="25" borderId="78" xfId="0" applyFont="1" applyFill="1" applyBorder="1" applyAlignment="1">
      <alignment horizontal="center" textRotation="90" shrinkToFit="1"/>
    </xf>
    <xf numFmtId="0" fontId="0" fillId="0" borderId="79" xfId="0" applyBorder="1"/>
    <xf numFmtId="0" fontId="1" fillId="25" borderId="78" xfId="0" applyFont="1" applyFill="1" applyBorder="1" applyAlignment="1">
      <alignment horizontal="center" textRotation="90" wrapText="1" shrinkToFit="1"/>
    </xf>
    <xf numFmtId="0" fontId="0" fillId="0" borderId="79" xfId="0" applyBorder="1" applyAlignment="1">
      <alignment wrapText="1"/>
    </xf>
    <xf numFmtId="0" fontId="1" fillId="33" borderId="164" xfId="0" applyFont="1" applyFill="1" applyBorder="1" applyAlignment="1">
      <alignment horizontal="center" textRotation="90" wrapText="1" shrinkToFit="1"/>
    </xf>
    <xf numFmtId="0" fontId="2" fillId="33" borderId="77" xfId="0" applyFont="1" applyFill="1" applyBorder="1" applyAlignment="1">
      <alignment wrapText="1"/>
    </xf>
    <xf numFmtId="0" fontId="1" fillId="33" borderId="164" xfId="0" applyFont="1" applyFill="1" applyBorder="1" applyAlignment="1">
      <alignment horizontal="center" textRotation="90" shrinkToFit="1"/>
    </xf>
    <xf numFmtId="0" fontId="2" fillId="33" borderId="77" xfId="0" applyFont="1" applyFill="1" applyBorder="1"/>
    <xf numFmtId="0" fontId="1" fillId="25" borderId="164" xfId="0" applyFont="1" applyFill="1" applyBorder="1" applyAlignment="1">
      <alignment horizontal="center" textRotation="90" shrinkToFit="1"/>
    </xf>
    <xf numFmtId="0" fontId="2" fillId="25" borderId="77" xfId="0" applyFont="1" applyFill="1" applyBorder="1"/>
    <xf numFmtId="0" fontId="1" fillId="25" borderId="84" xfId="0" applyFont="1" applyFill="1" applyBorder="1" applyAlignment="1">
      <alignment horizontal="center" textRotation="90" wrapText="1" shrinkToFit="1"/>
    </xf>
    <xf numFmtId="0" fontId="2" fillId="0" borderId="79" xfId="0" applyFont="1" applyBorder="1" applyAlignment="1">
      <alignment wrapText="1"/>
    </xf>
    <xf numFmtId="0" fontId="1" fillId="33" borderId="78" xfId="0" applyFont="1" applyFill="1" applyBorder="1" applyAlignment="1">
      <alignment horizontal="center" textRotation="90" wrapText="1" shrinkToFit="1"/>
    </xf>
    <xf numFmtId="0" fontId="1" fillId="33" borderId="79" xfId="0" applyFont="1" applyFill="1" applyBorder="1" applyAlignment="1">
      <alignment horizontal="center" textRotation="90" wrapText="1" shrinkToFit="1"/>
    </xf>
    <xf numFmtId="0" fontId="1" fillId="25" borderId="84" xfId="0" applyFont="1" applyFill="1" applyBorder="1" applyAlignment="1">
      <alignment horizontal="center" textRotation="90" shrinkToFit="1"/>
    </xf>
    <xf numFmtId="0" fontId="2" fillId="0" borderId="79" xfId="0" applyFont="1" applyBorder="1"/>
    <xf numFmtId="0" fontId="1" fillId="33" borderId="84" xfId="0" applyFont="1" applyFill="1" applyBorder="1" applyAlignment="1">
      <alignment horizontal="center" textRotation="90" shrinkToFit="1"/>
    </xf>
    <xf numFmtId="0" fontId="1" fillId="33" borderId="79" xfId="0" applyFont="1" applyFill="1" applyBorder="1" applyAlignment="1">
      <alignment horizontal="center" textRotation="90" shrinkToFit="1"/>
    </xf>
    <xf numFmtId="0" fontId="1" fillId="27" borderId="164" xfId="0" applyFont="1" applyFill="1" applyBorder="1" applyAlignment="1">
      <alignment horizontal="center" textRotation="90" shrinkToFit="1"/>
    </xf>
    <xf numFmtId="0" fontId="2" fillId="27" borderId="77" xfId="0" applyFont="1" applyFill="1" applyBorder="1"/>
    <xf numFmtId="0" fontId="1" fillId="34" borderId="164" xfId="0" applyFont="1" applyFill="1" applyBorder="1" applyAlignment="1">
      <alignment horizontal="center" textRotation="90" shrinkToFit="1"/>
    </xf>
    <xf numFmtId="0" fontId="2" fillId="34" borderId="77" xfId="0" applyFont="1" applyFill="1" applyBorder="1"/>
    <xf numFmtId="0" fontId="1" fillId="26" borderId="164" xfId="0" applyFont="1" applyFill="1" applyBorder="1" applyAlignment="1">
      <alignment horizontal="center" textRotation="90" shrinkToFit="1"/>
    </xf>
    <xf numFmtId="0" fontId="2" fillId="26" borderId="77" xfId="0" applyFont="1" applyFill="1" applyBorder="1"/>
    <xf numFmtId="0" fontId="1" fillId="27" borderId="164" xfId="0" applyFont="1" applyFill="1" applyBorder="1" applyAlignment="1">
      <alignment horizontal="center" textRotation="90" wrapText="1" shrinkToFit="1"/>
    </xf>
    <xf numFmtId="0" fontId="2" fillId="27" borderId="77" xfId="0" applyFont="1" applyFill="1" applyBorder="1" applyAlignment="1">
      <alignment wrapText="1"/>
    </xf>
    <xf numFmtId="0" fontId="1" fillId="26" borderId="84" xfId="0" applyFont="1" applyFill="1" applyBorder="1" applyAlignment="1">
      <alignment horizontal="center" textRotation="90" wrapText="1" shrinkToFit="1"/>
    </xf>
    <xf numFmtId="0" fontId="1" fillId="23" borderId="8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9" fillId="20" borderId="64" xfId="0" applyFont="1" applyFill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59" xfId="0" applyBorder="1" applyAlignment="1">
      <alignment horizontal="center"/>
    </xf>
    <xf numFmtId="0" fontId="3" fillId="0" borderId="78" xfId="0" applyFont="1" applyBorder="1" applyAlignment="1">
      <alignment horizontal="center" textRotation="90" shrinkToFit="1"/>
    </xf>
    <xf numFmtId="0" fontId="0" fillId="0" borderId="79" xfId="0" applyBorder="1" applyAlignment="1">
      <alignment textRotation="90" shrinkToFit="1"/>
    </xf>
    <xf numFmtId="0" fontId="1" fillId="25" borderId="164" xfId="0" applyFont="1" applyFill="1" applyBorder="1" applyAlignment="1">
      <alignment horizontal="center" textRotation="90" wrapText="1" shrinkToFit="1"/>
    </xf>
    <xf numFmtId="0" fontId="2" fillId="25" borderId="77" xfId="0" applyFont="1" applyFill="1" applyBorder="1" applyAlignment="1">
      <alignment wrapText="1" shrinkToFit="1"/>
    </xf>
    <xf numFmtId="0" fontId="2" fillId="33" borderId="79" xfId="0" applyFont="1" applyFill="1" applyBorder="1"/>
    <xf numFmtId="0" fontId="1" fillId="21" borderId="78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" fillId="20" borderId="85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24" borderId="87" xfId="0" applyFont="1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88" xfId="0" applyFill="1" applyBorder="1" applyAlignment="1">
      <alignment horizontal="center"/>
    </xf>
    <xf numFmtId="0" fontId="4" fillId="24" borderId="76" xfId="0" applyFont="1" applyFill="1" applyBorder="1" applyAlignment="1">
      <alignment horizontal="center"/>
    </xf>
    <xf numFmtId="0" fontId="0" fillId="24" borderId="56" xfId="0" applyFill="1" applyBorder="1"/>
    <xf numFmtId="0" fontId="0" fillId="24" borderId="89" xfId="0" applyFill="1" applyBorder="1"/>
    <xf numFmtId="0" fontId="1" fillId="29" borderId="83" xfId="0" applyFont="1" applyFill="1" applyBorder="1" applyAlignment="1">
      <alignment horizontal="center"/>
    </xf>
    <xf numFmtId="0" fontId="11" fillId="29" borderId="74" xfId="0" applyFont="1" applyFill="1" applyBorder="1" applyAlignment="1">
      <alignment horizontal="center"/>
    </xf>
    <xf numFmtId="0" fontId="0" fillId="29" borderId="74" xfId="0" applyFill="1" applyBorder="1" applyAlignment="1">
      <alignment horizontal="center"/>
    </xf>
    <xf numFmtId="0" fontId="40" fillId="20" borderId="78" xfId="0" applyFont="1" applyFill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6" fillId="0" borderId="116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" fillId="26" borderId="79" xfId="0" applyFont="1" applyFill="1" applyBorder="1" applyAlignment="1">
      <alignment wrapText="1"/>
    </xf>
    <xf numFmtId="0" fontId="35" fillId="20" borderId="82" xfId="0" applyFont="1" applyFill="1" applyBorder="1" applyAlignment="1">
      <alignment horizontal="center"/>
    </xf>
    <xf numFmtId="0" fontId="35" fillId="20" borderId="116" xfId="0" applyFont="1" applyFill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1" fillId="26" borderId="164" xfId="0" applyFont="1" applyFill="1" applyBorder="1" applyAlignment="1">
      <alignment horizontal="center" textRotation="90" wrapText="1" shrinkToFit="1"/>
    </xf>
    <xf numFmtId="0" fontId="2" fillId="26" borderId="77" xfId="0" applyFont="1" applyFill="1" applyBorder="1" applyAlignment="1">
      <alignment wrapText="1"/>
    </xf>
    <xf numFmtId="0" fontId="1" fillId="32" borderId="164" xfId="0" applyFont="1" applyFill="1" applyBorder="1" applyAlignment="1">
      <alignment horizontal="center" textRotation="90" shrinkToFit="1"/>
    </xf>
    <xf numFmtId="0" fontId="2" fillId="32" borderId="77" xfId="0" applyFont="1" applyFill="1" applyBorder="1"/>
    <xf numFmtId="0" fontId="1" fillId="32" borderId="164" xfId="0" applyFont="1" applyFill="1" applyBorder="1" applyAlignment="1">
      <alignment horizontal="center" textRotation="90" wrapText="1" shrinkToFit="1"/>
    </xf>
    <xf numFmtId="0" fontId="2" fillId="32" borderId="77" xfId="0" applyFont="1" applyFill="1" applyBorder="1" applyAlignment="1">
      <alignment wrapText="1"/>
    </xf>
    <xf numFmtId="17" fontId="35" fillId="20" borderId="80" xfId="0" applyNumberFormat="1" applyFont="1" applyFill="1" applyBorder="1" applyAlignment="1">
      <alignment horizontal="right" vertical="top" wrapText="1"/>
    </xf>
    <xf numFmtId="17" fontId="35" fillId="20" borderId="86" xfId="0" applyNumberFormat="1" applyFont="1" applyFill="1" applyBorder="1" applyAlignment="1">
      <alignment horizontal="right" vertical="top" wrapText="1"/>
    </xf>
    <xf numFmtId="0" fontId="0" fillId="0" borderId="81" xfId="0" applyBorder="1"/>
    <xf numFmtId="0" fontId="1" fillId="26" borderId="78" xfId="0" applyFont="1" applyFill="1" applyBorder="1" applyAlignment="1">
      <alignment horizontal="center" textRotation="90" shrinkToFit="1"/>
    </xf>
    <xf numFmtId="0" fontId="1" fillId="30" borderId="20" xfId="0" applyFont="1" applyFill="1" applyBorder="1" applyAlignment="1">
      <alignment horizontal="center"/>
    </xf>
    <xf numFmtId="0" fontId="2" fillId="30" borderId="96" xfId="0" applyFont="1" applyFill="1" applyBorder="1" applyAlignment="1">
      <alignment horizontal="center"/>
    </xf>
    <xf numFmtId="0" fontId="2" fillId="0" borderId="0" xfId="0" applyFont="1"/>
    <xf numFmtId="0" fontId="0" fillId="0" borderId="0" xfId="0"/>
    <xf numFmtId="0" fontId="16" fillId="0" borderId="186" xfId="0" applyFont="1" applyBorder="1"/>
    <xf numFmtId="0" fontId="0" fillId="0" borderId="74" xfId="0" applyBorder="1"/>
    <xf numFmtId="0" fontId="0" fillId="0" borderId="200" xfId="0" applyBorder="1"/>
    <xf numFmtId="0" fontId="12" fillId="29" borderId="201" xfId="0" applyFont="1" applyFill="1" applyBorder="1" applyAlignment="1">
      <alignment horizontal="center"/>
    </xf>
    <xf numFmtId="0" fontId="0" fillId="29" borderId="202" xfId="0" applyFill="1" applyBorder="1" applyAlignment="1">
      <alignment horizontal="center"/>
    </xf>
    <xf numFmtId="0" fontId="0" fillId="29" borderId="203" xfId="0" applyFill="1" applyBorder="1" applyAlignment="1">
      <alignment horizontal="center"/>
    </xf>
    <xf numFmtId="0" fontId="6" fillId="30" borderId="172" xfId="0" applyFont="1" applyFill="1" applyBorder="1"/>
    <xf numFmtId="0" fontId="0" fillId="30" borderId="173" xfId="0" applyFill="1" applyBorder="1"/>
    <xf numFmtId="0" fontId="0" fillId="30" borderId="174" xfId="0" applyFill="1" applyBorder="1"/>
    <xf numFmtId="0" fontId="1" fillId="30" borderId="50" xfId="0" applyFont="1" applyFill="1" applyBorder="1" applyAlignment="1">
      <alignment horizontal="center"/>
    </xf>
    <xf numFmtId="0" fontId="2" fillId="30" borderId="123" xfId="0" applyFont="1" applyFill="1" applyBorder="1" applyAlignment="1">
      <alignment horizontal="center"/>
    </xf>
    <xf numFmtId="0" fontId="1" fillId="30" borderId="166" xfId="0" applyFont="1" applyFill="1" applyBorder="1" applyAlignment="1">
      <alignment horizontal="center"/>
    </xf>
    <xf numFmtId="0" fontId="2" fillId="30" borderId="167" xfId="0" applyFont="1" applyFill="1" applyBorder="1" applyAlignment="1">
      <alignment horizontal="center"/>
    </xf>
    <xf numFmtId="0" fontId="12" fillId="29" borderId="186" xfId="0" applyFont="1" applyFill="1" applyBorder="1" applyAlignment="1">
      <alignment horizontal="center"/>
    </xf>
    <xf numFmtId="0" fontId="0" fillId="29" borderId="118" xfId="0" applyFill="1" applyBorder="1" applyAlignment="1">
      <alignment horizontal="center"/>
    </xf>
    <xf numFmtId="0" fontId="12" fillId="30" borderId="179" xfId="0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93" xfId="0" applyFill="1" applyBorder="1" applyAlignment="1">
      <alignment horizontal="center"/>
    </xf>
    <xf numFmtId="49" fontId="12" fillId="29" borderId="186" xfId="0" applyNumberFormat="1" applyFont="1" applyFill="1" applyBorder="1" applyAlignment="1">
      <alignment horizontal="center"/>
    </xf>
    <xf numFmtId="49" fontId="42" fillId="30" borderId="175" xfId="0" applyNumberFormat="1" applyFont="1" applyFill="1" applyBorder="1" applyAlignment="1">
      <alignment horizontal="center"/>
    </xf>
    <xf numFmtId="0" fontId="0" fillId="30" borderId="94" xfId="0" applyFill="1" applyBorder="1" applyAlignment="1">
      <alignment horizontal="center"/>
    </xf>
    <xf numFmtId="0" fontId="0" fillId="30" borderId="93" xfId="0" applyFill="1" applyBorder="1" applyAlignment="1">
      <alignment horizontal="center"/>
    </xf>
    <xf numFmtId="49" fontId="12" fillId="30" borderId="188" xfId="0" applyNumberFormat="1" applyFont="1" applyFill="1" applyBorder="1" applyAlignment="1">
      <alignment horizontal="center"/>
    </xf>
    <xf numFmtId="0" fontId="0" fillId="30" borderId="116" xfId="0" applyFill="1" applyBorder="1" applyAlignment="1">
      <alignment horizontal="center"/>
    </xf>
    <xf numFmtId="0" fontId="0" fillId="30" borderId="189" xfId="0" applyFill="1" applyBorder="1" applyAlignment="1">
      <alignment horizontal="center"/>
    </xf>
  </cellXfs>
  <cellStyles count="46">
    <cellStyle name="Accent1 - 20 %" xfId="2" xr:uid="{00000000-0005-0000-0000-000001000000}"/>
    <cellStyle name="Accent1 - 40 %" xfId="3" xr:uid="{00000000-0005-0000-0000-000002000000}"/>
    <cellStyle name="Accent1 - 60 %" xfId="4" xr:uid="{00000000-0005-0000-0000-000003000000}"/>
    <cellStyle name="Accent2 - 20 %" xfId="6" xr:uid="{00000000-0005-0000-0000-000005000000}"/>
    <cellStyle name="Accent2 - 40 %" xfId="7" xr:uid="{00000000-0005-0000-0000-000006000000}"/>
    <cellStyle name="Accent2 - 60 %" xfId="8" xr:uid="{00000000-0005-0000-0000-000007000000}"/>
    <cellStyle name="Accent3 - 20 %" xfId="10" xr:uid="{00000000-0005-0000-0000-000009000000}"/>
    <cellStyle name="Accent3 - 40 %" xfId="11" xr:uid="{00000000-0005-0000-0000-00000A000000}"/>
    <cellStyle name="Accent3 - 60 %" xfId="12" xr:uid="{00000000-0005-0000-0000-00000B000000}"/>
    <cellStyle name="Accent4 - 20 %" xfId="14" xr:uid="{00000000-0005-0000-0000-00000D000000}"/>
    <cellStyle name="Accent4 - 40 %" xfId="15" xr:uid="{00000000-0005-0000-0000-00000E000000}"/>
    <cellStyle name="Accent4 - 60 %" xfId="16" xr:uid="{00000000-0005-0000-0000-00000F000000}"/>
    <cellStyle name="Accent5 - 20 %" xfId="18" xr:uid="{00000000-0005-0000-0000-000011000000}"/>
    <cellStyle name="Accent5 - 40 %" xfId="19" xr:uid="{00000000-0005-0000-0000-000012000000}"/>
    <cellStyle name="Accent5 - 60 %" xfId="20" xr:uid="{00000000-0005-0000-0000-000013000000}"/>
    <cellStyle name="Accent6 - 20 %" xfId="22" xr:uid="{00000000-0005-0000-0000-000015000000}"/>
    <cellStyle name="Accent6 - 40 %" xfId="23" xr:uid="{00000000-0005-0000-0000-000016000000}"/>
    <cellStyle name="Accent6 - 60 %" xfId="24" xr:uid="{00000000-0005-0000-0000-000017000000}"/>
    <cellStyle name="Akzent1" xfId="1" builtinId="29" customBuiltin="1"/>
    <cellStyle name="Akzent2" xfId="5" builtinId="33" customBuiltin="1"/>
    <cellStyle name="Akzent3" xfId="9" builtinId="37" customBuiltin="1"/>
    <cellStyle name="Akzent4" xfId="13" builtinId="41" customBuiltin="1"/>
    <cellStyle name="Akzent5" xfId="17" builtinId="45" customBuiltin="1"/>
    <cellStyle name="Akzent6" xfId="21" builtinId="49" customBuiltin="1"/>
    <cellStyle name="Ausgabe" xfId="38" builtinId="21" customBuiltin="1"/>
    <cellStyle name="Berechnung" xfId="26" builtinId="22" customBuiltin="1"/>
    <cellStyle name="Eingabe" xfId="32" builtinId="20" customBuiltin="1"/>
    <cellStyle name="Emphase 1" xfId="29" xr:uid="{00000000-0005-0000-0000-00001C000000}"/>
    <cellStyle name="Emphase 2" xfId="30" xr:uid="{00000000-0005-0000-0000-00001D000000}"/>
    <cellStyle name="Emphase 3" xfId="31" xr:uid="{00000000-0005-0000-0000-00001E000000}"/>
    <cellStyle name="Ergebnis" xfId="44" builtinId="25" customBuiltin="1"/>
    <cellStyle name="Gut" xfId="37" builtinId="26" customBuiltin="1"/>
    <cellStyle name="Komma" xfId="34" builtinId="3"/>
    <cellStyle name="Neutral" xfId="36" builtinId="28" customBuiltin="1"/>
    <cellStyle name="Notiz" xfId="28" builtinId="10" customBuiltin="1"/>
    <cellStyle name="Schlecht" xfId="33" builtinId="27" customBuiltin="1"/>
    <cellStyle name="Standard" xfId="0" builtinId="0"/>
    <cellStyle name="Titre de la feuille" xfId="39" xr:uid="{00000000-0005-0000-0000-000027000000}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27" builtinId="24" customBuiltin="1"/>
    <cellStyle name="Währung" xfId="35" builtinId="4"/>
    <cellStyle name="Warnender Text" xfId="25" builtinId="11" customBuiltin="1"/>
    <cellStyle name="Zelle überprüfen" xfId="45" builtinId="23" customBuiltin="1"/>
  </cellStyles>
  <dxfs count="0"/>
  <tableStyles count="0" defaultTableStyle="TableStyleMedium9" defaultPivotStyle="PivotStyleLight16"/>
  <colors>
    <mruColors>
      <color rgb="FF99FFCC"/>
      <color rgb="FFFFCC00"/>
      <color rgb="FF33CCFF"/>
      <color rgb="FFCC99FF"/>
      <color rgb="FFCC66FF"/>
      <color rgb="FF9966FF"/>
      <color rgb="FFFFEC9B"/>
      <color rgb="FFA7EEFF"/>
      <color rgb="FF71E4FF"/>
      <color rgb="FFE6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i="1">
                <a:solidFill>
                  <a:sysClr val="windowText" lastClr="000000"/>
                </a:solidFill>
              </a:rPr>
              <a:t>NEUE PATIENTEN OSTOMA </a:t>
            </a:r>
          </a:p>
        </c:rich>
      </c:tx>
      <c:layout>
        <c:manualLayout>
          <c:xMode val="edge"/>
          <c:yMode val="edge"/>
          <c:x val="1.4886626432842392E-2"/>
          <c:y val="2.869522665599003E-2"/>
        </c:manualLayout>
      </c:layout>
      <c:overlay val="0"/>
      <c:spPr>
        <a:noFill/>
        <a:ln w="285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317339923494535E-2"/>
          <c:y val="0.13698232692651441"/>
          <c:w val="0.76695272175459128"/>
          <c:h val="0.80335848868676074"/>
        </c:manualLayout>
      </c:layout>
      <c:pie3DChart>
        <c:varyColors val="1"/>
        <c:ser>
          <c:idx val="0"/>
          <c:order val="0"/>
          <c:tx>
            <c:strRef>
              <c:f>Récapitulatif!$B$4:$B$7</c:f>
              <c:strCache>
                <c:ptCount val="4"/>
                <c:pt idx="0">
                  <c:v>nouveaux</c:v>
                </c:pt>
                <c:pt idx="1">
                  <c:v>patients</c:v>
                </c:pt>
                <c:pt idx="2">
                  <c:v>stom.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D68-4C06-8112-0E549C675584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D68-4C06-8112-0E549C675584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D68-4C06-8112-0E549C675584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D68-4C06-8112-0E549C675584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D68-4C06-8112-0E549C67558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D68-4C06-8112-0E549C675584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D68-4C06-8112-0E549C675584}"/>
              </c:ext>
            </c:extLst>
          </c:dPt>
          <c:dLbls>
            <c:dLbl>
              <c:idx val="0"/>
              <c:layout>
                <c:manualLayout>
                  <c:x val="-9.6351287524139212E-2"/>
                  <c:y val="0.10096669022843961"/>
                </c:manualLayout>
              </c:layout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68-4C06-8112-0E549C675584}"/>
                </c:ext>
              </c:extLst>
            </c:dLbl>
            <c:dLbl>
              <c:idx val="1"/>
              <c:layout>
                <c:manualLayout>
                  <c:x val="-0.16813480776919817"/>
                  <c:y val="-0.1605383787623158"/>
                </c:manualLayout>
              </c:layout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68-4C06-8112-0E549C675584}"/>
                </c:ext>
              </c:extLst>
            </c:dLbl>
            <c:dLbl>
              <c:idx val="2"/>
              <c:layout>
                <c:manualLayout>
                  <c:x val="-8.48572722921664E-2"/>
                  <c:y val="-0.2794347213084809"/>
                </c:manualLayout>
              </c:layout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510766547370332E-2"/>
                      <c:h val="0.140320082266863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D68-4C06-8112-0E549C675584}"/>
                </c:ext>
              </c:extLst>
            </c:dLbl>
            <c:dLbl>
              <c:idx val="3"/>
              <c:layout>
                <c:manualLayout>
                  <c:x val="0.19679719377492891"/>
                  <c:y val="-0.202620865387691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712217A-0508-479F-863D-E226EF8164C7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[RUBRIKENNAME]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A4AB66B6-A5EF-4891-8F64-01A8955D4CD6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[PROZENTSATZ]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D68-4C06-8112-0E549C675584}"/>
                </c:ext>
              </c:extLst>
            </c:dLbl>
            <c:dLbl>
              <c:idx val="4"/>
              <c:layout>
                <c:manualLayout>
                  <c:x val="-1.8824881707314573E-2"/>
                  <c:y val="4.453914701536651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67D088-CA6C-464C-AD61-9B8A99C16027}" type="CATEGORYNAME">
                      <a:rPr lang="en-US"/>
                      <a:pPr>
                        <a:defRPr/>
                      </a:pPr>
                      <a:t>[RUBRIKENNAME]</a:t>
                    </a:fld>
                    <a:r>
                      <a:rPr lang="en-US"/>
                      <a:t> </a:t>
                    </a:r>
                    <a:fld id="{A4686262-6748-40CC-A112-5F266C8C1CCE}" type="VALUE">
                      <a:rPr lang="en-US" baseline="0"/>
                      <a:pPr>
                        <a:defRPr/>
                      </a:pPr>
                      <a:t>[WERT]</a:t>
                    </a:fld>
                    <a:endParaRPr lang="en-US"/>
                  </a:p>
                </c:rich>
              </c:tx>
              <c:spPr>
                <a:solidFill>
                  <a:srgbClr val="7030A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05944855879061"/>
                      <c:h val="3.946945661864829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D68-4C06-8112-0E549C675584}"/>
                </c:ext>
              </c:extLst>
            </c:dLbl>
            <c:dLbl>
              <c:idx val="5"/>
              <c:layout>
                <c:manualLayout>
                  <c:x val="6.2072496021320783E-2"/>
                  <c:y val="-1.23801915531873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05ECC09-AB42-43A6-B6AB-0371A5EC17B9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[RUBRIKENNAME]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8A52F090-4AA8-49EB-B655-4DB2A5B5B5F7}" type="PERCENTAG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[PROZENTSATZ]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06026446939938"/>
                      <c:h val="8.989607631623176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D68-4C06-8112-0E549C6755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68-4C06-8112-0E549C67558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Récapitulatif!$C$4:$C$9</c:f>
              <c:strCache>
                <c:ptCount val="6"/>
                <c:pt idx="0">
                  <c:v>Colo definitiv</c:v>
                </c:pt>
                <c:pt idx="1">
                  <c:v>Colo temporär</c:v>
                </c:pt>
                <c:pt idx="2">
                  <c:v>Ileo definitiv</c:v>
                </c:pt>
                <c:pt idx="3">
                  <c:v>Ileo temporär</c:v>
                </c:pt>
                <c:pt idx="4">
                  <c:v>Brickerblase/ileum conduit</c:v>
                </c:pt>
                <c:pt idx="5">
                  <c:v>Ureterocutaneostomie</c:v>
                </c:pt>
              </c:strCache>
            </c:strRef>
          </c:cat>
          <c:val>
            <c:numRef>
              <c:f>Récapitulatif!$F$4:$F$9</c:f>
              <c:numCache>
                <c:formatCode>0%</c:formatCode>
                <c:ptCount val="6"/>
                <c:pt idx="0">
                  <c:v>0.15177219024538019</c:v>
                </c:pt>
                <c:pt idx="1">
                  <c:v>0.26870645259012421</c:v>
                </c:pt>
                <c:pt idx="2">
                  <c:v>4.0593759466828236E-2</c:v>
                </c:pt>
                <c:pt idx="3">
                  <c:v>0.43047561345046953</c:v>
                </c:pt>
                <c:pt idx="4">
                  <c:v>9.9363829142684032E-2</c:v>
                </c:pt>
                <c:pt idx="5">
                  <c:v>9.0881551045137836E-3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D68-4C06-8112-0E549C6755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955309509550469"/>
          <c:y val="4.512089598827547E-2"/>
          <c:w val="0.14196472017811174"/>
          <c:h val="0.487817246920573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453182205727469"/>
          <c:y val="0.23917975336881775"/>
          <c:w val="0.6809522376581908"/>
          <c:h val="0.72845320312614559"/>
        </c:manualLayout>
      </c:layout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790-4F5C-B69F-0CAA4B06F3A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790-4F5C-B69F-0CAA4B06F3A0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790-4F5C-B69F-0CAA4B06F3A0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790-4F5C-B69F-0CAA4B06F3A0}"/>
              </c:ext>
            </c:extLst>
          </c:dPt>
          <c:dPt>
            <c:idx val="4"/>
            <c:bubble3D val="0"/>
            <c:spPr>
              <a:solidFill>
                <a:srgbClr val="901ED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790-4F5C-B69F-0CAA4B06F3A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790-4F5C-B69F-0CAA4B06F3A0}"/>
              </c:ext>
            </c:extLst>
          </c:dPt>
          <c:dPt>
            <c:idx val="6"/>
            <c:bubble3D val="0"/>
            <c:spPr>
              <a:solidFill>
                <a:srgbClr val="FB840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790-4F5C-B69F-0CAA4B06F3A0}"/>
              </c:ext>
            </c:extLst>
          </c:dPt>
          <c:dLbls>
            <c:dLbl>
              <c:idx val="0"/>
              <c:layout>
                <c:manualLayout>
                  <c:x val="-9.3322123991134098E-2"/>
                  <c:y val="9.1798942940351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90-4F5C-B69F-0CAA4B06F3A0}"/>
                </c:ext>
              </c:extLst>
            </c:dLbl>
            <c:dLbl>
              <c:idx val="1"/>
              <c:layout>
                <c:manualLayout>
                  <c:x val="-0.1660537654636175"/>
                  <c:y val="-0.142751553495375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90-4F5C-B69F-0CAA4B06F3A0}"/>
                </c:ext>
              </c:extLst>
            </c:dLbl>
            <c:dLbl>
              <c:idx val="2"/>
              <c:layout>
                <c:manualLayout>
                  <c:x val="-9.7272145524537765E-2"/>
                  <c:y val="-0.23420289073454859"/>
                </c:manualLayout>
              </c:layout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69041089258941"/>
                      <c:h val="0.12236781361233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790-4F5C-B69F-0CAA4B06F3A0}"/>
                </c:ext>
              </c:extLst>
            </c:dLbl>
            <c:dLbl>
              <c:idx val="3"/>
              <c:layout>
                <c:manualLayout>
                  <c:x val="0.19774524460909199"/>
                  <c:y val="-0.176182720310646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90-4F5C-B69F-0CAA4B06F3A0}"/>
                </c:ext>
              </c:extLst>
            </c:dLbl>
            <c:dLbl>
              <c:idx val="4"/>
              <c:layout>
                <c:manualLayout>
                  <c:x val="-2.1236253318164595E-2"/>
                  <c:y val="-2.53699844894618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AFAA3A-4823-4869-9529-1D82858C8A58}" type="CATEGORYNAME">
                      <a:rPr lang="en-US"/>
                      <a:pPr>
                        <a:defRPr/>
                      </a:pPr>
                      <a:t>[RUBRIKENNAME]</a:t>
                    </a:fld>
                    <a:r>
                      <a:rPr lang="en-US" baseline="0"/>
                      <a:t> </a:t>
                    </a:r>
                    <a:fld id="{BDA5AB59-7B74-4F60-978C-F9094E64F119}" type="VALUE">
                      <a:rPr lang="en-US" baseline="0"/>
                      <a:pPr>
                        <a:defRPr/>
                      </a:pPr>
                      <a:t>[WERT]</a:t>
                    </a:fld>
                    <a:endParaRPr lang="en-US" baseline="0"/>
                  </a:p>
                </c:rich>
              </c:tx>
              <c:spPr>
                <a:solidFill>
                  <a:srgbClr val="7030A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790-4F5C-B69F-0CAA4B06F3A0}"/>
                </c:ext>
              </c:extLst>
            </c:dLbl>
            <c:dLbl>
              <c:idx val="5"/>
              <c:layout>
                <c:manualLayout>
                  <c:x val="2.526460979390591E-2"/>
                  <c:y val="-2.60314997897637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7CE190-9298-4704-A17B-AA00EA361A99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[RUBRIKENNAME]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5BA12C6F-B456-43D5-8656-F3B155F373B5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[PROZENTSATZ]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790-4F5C-B69F-0CAA4B06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90-4F5C-B69F-0CAA4B06F3A0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Récapitulatif!$D$4:$D$9</c:f>
              <c:strCache>
                <c:ptCount val="6"/>
                <c:pt idx="0">
                  <c:v>Colo définitives</c:v>
                </c:pt>
                <c:pt idx="1">
                  <c:v>Colo temporaires</c:v>
                </c:pt>
                <c:pt idx="2">
                  <c:v>Iléo définitives</c:v>
                </c:pt>
                <c:pt idx="3">
                  <c:v>Iléo temporaires</c:v>
                </c:pt>
                <c:pt idx="4">
                  <c:v>Bricker/conduit iléal</c:v>
                </c:pt>
                <c:pt idx="5">
                  <c:v>Urétérostomies</c:v>
                </c:pt>
              </c:strCache>
            </c:strRef>
          </c:cat>
          <c:val>
            <c:numRef>
              <c:f>Récapitulatif!$F$4:$F$9</c:f>
              <c:numCache>
                <c:formatCode>0%</c:formatCode>
                <c:ptCount val="6"/>
                <c:pt idx="0">
                  <c:v>0.15177219024538019</c:v>
                </c:pt>
                <c:pt idx="1">
                  <c:v>0.26870645259012421</c:v>
                </c:pt>
                <c:pt idx="2">
                  <c:v>4.0593759466828236E-2</c:v>
                </c:pt>
                <c:pt idx="3">
                  <c:v>0.43047561345046953</c:v>
                </c:pt>
                <c:pt idx="4">
                  <c:v>9.9363829142684032E-2</c:v>
                </c:pt>
                <c:pt idx="5">
                  <c:v>9.0881551045137836E-3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'récapitulatif et graphiques'!#REF!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7790-4F5C-B69F-0CAA4B06F3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95474524144939"/>
          <c:y val="6.8919265414354391E-2"/>
          <c:w val="0.14596305664486528"/>
          <c:h val="0.322161391862761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i="1">
                <a:solidFill>
                  <a:sysClr val="windowText" lastClr="000000"/>
                </a:solidFill>
              </a:rPr>
              <a:t>NOUVEAUX PATIENTS NON STOMISES</a:t>
            </a:r>
          </a:p>
        </c:rich>
      </c:tx>
      <c:layout>
        <c:manualLayout>
          <c:xMode val="edge"/>
          <c:yMode val="edge"/>
          <c:x val="1.2371101917345062E-2"/>
          <c:y val="3.0574146981627297E-2"/>
        </c:manualLayout>
      </c:layout>
      <c:overlay val="0"/>
      <c:spPr>
        <a:noFill/>
        <a:ln w="285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341100098015554E-2"/>
          <c:y val="9.1485122254455029E-2"/>
          <c:w val="0.80398247040913307"/>
          <c:h val="0.90851487774554496"/>
        </c:manualLayout>
      </c:layout>
      <c:pie3DChart>
        <c:varyColors val="1"/>
        <c:ser>
          <c:idx val="0"/>
          <c:order val="0"/>
          <c:explosion val="5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726-49FC-B78F-AF9263DE1D82}"/>
              </c:ext>
            </c:extLst>
          </c:dPt>
          <c:dPt>
            <c:idx val="1"/>
            <c:bubble3D val="0"/>
            <c:spPr>
              <a:solidFill>
                <a:srgbClr val="99FFC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726-49FC-B78F-AF9263DE1D82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726-49FC-B78F-AF9263DE1D8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726-49FC-B78F-AF9263DE1D82}"/>
              </c:ext>
            </c:extLst>
          </c:dPt>
          <c:dPt>
            <c:idx val="4"/>
            <c:bubble3D val="0"/>
            <c:spPr>
              <a:solidFill>
                <a:srgbClr val="FB840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726-49FC-B78F-AF9263DE1D82}"/>
              </c:ext>
            </c:extLst>
          </c:dPt>
          <c:dPt>
            <c:idx val="5"/>
            <c:bubble3D val="0"/>
            <c:spPr>
              <a:solidFill>
                <a:srgbClr val="901ED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726-49FC-B78F-AF9263DE1D82}"/>
              </c:ext>
            </c:extLst>
          </c:dPt>
          <c:dPt>
            <c:idx val="6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726-49FC-B78F-AF9263DE1D82}"/>
              </c:ext>
            </c:extLst>
          </c:dPt>
          <c:dPt>
            <c:idx val="7"/>
            <c:bubble3D val="0"/>
            <c:spPr>
              <a:solidFill>
                <a:srgbClr val="66FF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726-49FC-B78F-AF9263DE1D82}"/>
              </c:ext>
            </c:extLst>
          </c:dPt>
          <c:dPt>
            <c:idx val="8"/>
            <c:bubble3D val="0"/>
            <c:spPr>
              <a:solidFill>
                <a:srgbClr val="31859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E726-49FC-B78F-AF9263DE1D82}"/>
              </c:ext>
            </c:extLst>
          </c:dPt>
          <c:dLbls>
            <c:dLbl>
              <c:idx val="0"/>
              <c:layout>
                <c:manualLayout>
                  <c:x val="-1.6340678495608576E-2"/>
                  <c:y val="-3.37066961824839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6-49FC-B78F-AF9263DE1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6-49FC-B78F-AF9263DE1D82}"/>
                </c:ext>
              </c:extLst>
            </c:dLbl>
            <c:dLbl>
              <c:idx val="2"/>
              <c:layout>
                <c:manualLayout>
                  <c:x val="2.4546629710098519E-2"/>
                  <c:y val="-3.44406573389339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26-49FC-B78F-AF9263DE1D82}"/>
                </c:ext>
              </c:extLst>
            </c:dLbl>
            <c:dLbl>
              <c:idx val="3"/>
              <c:layout>
                <c:manualLayout>
                  <c:x val="-2.1528387271681847E-2"/>
                  <c:y val="6.31439701616245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26-49FC-B78F-AF9263DE1D82}"/>
                </c:ext>
              </c:extLst>
            </c:dLbl>
            <c:dLbl>
              <c:idx val="4"/>
              <c:layout>
                <c:manualLayout>
                  <c:x val="1.163612690906757E-2"/>
                  <c:y val="-4.76534881514888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26-49FC-B78F-AF9263DE1D82}"/>
                </c:ext>
              </c:extLst>
            </c:dLbl>
            <c:dLbl>
              <c:idx val="5"/>
              <c:layout>
                <c:manualLayout>
                  <c:x val="1.5955492363729312E-2"/>
                  <c:y val="-7.17124638319766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26-49FC-B78F-AF9263DE1D82}"/>
                </c:ext>
              </c:extLst>
            </c:dLbl>
            <c:dLbl>
              <c:idx val="6"/>
              <c:layout>
                <c:manualLayout>
                  <c:x val="1.6059998508956806E-2"/>
                  <c:y val="-2.70995157779791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26-49FC-B78F-AF9263DE1D82}"/>
                </c:ext>
              </c:extLst>
            </c:dLbl>
            <c:dLbl>
              <c:idx val="7"/>
              <c:layout>
                <c:manualLayout>
                  <c:x val="-4.0174736049871942E-2"/>
                  <c:y val="2.10599640581975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26-49FC-B78F-AF9263DE1D82}"/>
                </c:ext>
              </c:extLst>
            </c:dLbl>
            <c:dLbl>
              <c:idx val="8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26-49FC-B78F-AF9263DE1D8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Récapitulatif!$D$12:$D$20</c:f>
              <c:strCache>
                <c:ptCount val="9"/>
                <c:pt idx="0">
                  <c:v>Néo-vessies orthotopiques</c:v>
                </c:pt>
                <c:pt idx="1">
                  <c:v>Néo-vessies hétérotopiques</c:v>
                </c:pt>
                <c:pt idx="2">
                  <c:v>Nephrostomies</c:v>
                </c:pt>
                <c:pt idx="3">
                  <c:v>Incontinences Urinaires</c:v>
                </c:pt>
                <c:pt idx="4">
                  <c:v>Auto-sondages</c:v>
                </c:pt>
                <c:pt idx="5">
                  <c:v>Incontinences Fécales</c:v>
                </c:pt>
                <c:pt idx="6">
                  <c:v>Gastro / Jejunostomies</c:v>
                </c:pt>
                <c:pt idx="7">
                  <c:v>Fistules / Drains</c:v>
                </c:pt>
                <c:pt idx="8">
                  <c:v>Plaies</c:v>
                </c:pt>
              </c:strCache>
            </c:strRef>
          </c:cat>
          <c:val>
            <c:numRef>
              <c:f>Récapitulatif!$F$12:$F$20</c:f>
              <c:numCache>
                <c:formatCode>0%</c:formatCode>
                <c:ptCount val="9"/>
                <c:pt idx="0">
                  <c:v>6.5156686317095871E-3</c:v>
                </c:pt>
                <c:pt idx="1">
                  <c:v>3.7232392181197642E-3</c:v>
                </c:pt>
                <c:pt idx="2">
                  <c:v>1.2100527458889234E-2</c:v>
                </c:pt>
                <c:pt idx="3">
                  <c:v>4.778156996587031E-2</c:v>
                </c:pt>
                <c:pt idx="4">
                  <c:v>1.9857275829972074E-2</c:v>
                </c:pt>
                <c:pt idx="5">
                  <c:v>3.1026993484331369E-2</c:v>
                </c:pt>
                <c:pt idx="6">
                  <c:v>1.2100527458889234E-2</c:v>
                </c:pt>
                <c:pt idx="7">
                  <c:v>4.4058330747750542E-2</c:v>
                </c:pt>
                <c:pt idx="8">
                  <c:v>0.82283586720446789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'récapitulatif et graphiques'!#REF!</c15:sqref>
                        </c15:formulaRef>
                      </c:ext>
                    </c:extLst>
                    <c:strCache>
                      <c:ptCount val="3"/>
                      <c:pt idx="0">
                        <c:v>nouveaux</c:v>
                      </c:pt>
                      <c:pt idx="1">
                        <c:v>patients</c:v>
                      </c:pt>
                      <c:pt idx="2">
                        <c:v>non stom.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2-E726-49FC-B78F-AF9263DE1D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i="1">
                <a:solidFill>
                  <a:sysClr val="windowText" lastClr="000000"/>
                </a:solidFill>
              </a:rPr>
              <a:t>NEUE PATIENTEN NICHT OSTOMA</a:t>
            </a:r>
          </a:p>
        </c:rich>
      </c:tx>
      <c:layout>
        <c:manualLayout>
          <c:xMode val="edge"/>
          <c:yMode val="edge"/>
          <c:x val="1.4219950835955227E-2"/>
          <c:y val="4.6253077520239549E-2"/>
        </c:manualLayout>
      </c:layout>
      <c:overlay val="0"/>
      <c:spPr>
        <a:noFill/>
        <a:ln w="28575">
          <a:solidFill>
            <a:sysClr val="windowText" lastClr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783520864979446E-2"/>
          <c:y val="7.8233615375092339E-2"/>
          <c:w val="0.81303192683487391"/>
          <c:h val="0.91105691622655804"/>
        </c:manualLayout>
      </c:layout>
      <c:pie3DChart>
        <c:varyColors val="1"/>
        <c:ser>
          <c:idx val="0"/>
          <c:order val="0"/>
          <c:tx>
            <c:strRef>
              <c:f>Récapitulatif!$B$12:$B$14</c:f>
              <c:strCache>
                <c:ptCount val="3"/>
                <c:pt idx="1">
                  <c:v>nouveaux</c:v>
                </c:pt>
                <c:pt idx="2">
                  <c:v>patients</c:v>
                </c:pt>
              </c:strCache>
            </c:strRef>
          </c:tx>
          <c:explosion val="5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7E0-46B7-B914-47FFDE178A61}"/>
              </c:ext>
            </c:extLst>
          </c:dPt>
          <c:dPt>
            <c:idx val="1"/>
            <c:bubble3D val="0"/>
            <c:spPr>
              <a:solidFill>
                <a:srgbClr val="99FFC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7E0-46B7-B914-47FFDE178A61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7E0-46B7-B914-47FFDE178A6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7E0-46B7-B914-47FFDE178A61}"/>
              </c:ext>
            </c:extLst>
          </c:dPt>
          <c:dPt>
            <c:idx val="4"/>
            <c:bubble3D val="0"/>
            <c:spPr>
              <a:solidFill>
                <a:srgbClr val="FB840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7E0-46B7-B914-47FFDE178A61}"/>
              </c:ext>
            </c:extLst>
          </c:dPt>
          <c:dPt>
            <c:idx val="5"/>
            <c:bubble3D val="0"/>
            <c:spPr>
              <a:solidFill>
                <a:srgbClr val="901ED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7E0-46B7-B914-47FFDE178A61}"/>
              </c:ext>
            </c:extLst>
          </c:dPt>
          <c:dPt>
            <c:idx val="6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7E0-46B7-B914-47FFDE178A61}"/>
              </c:ext>
            </c:extLst>
          </c:dPt>
          <c:dPt>
            <c:idx val="7"/>
            <c:bubble3D val="0"/>
            <c:spPr>
              <a:solidFill>
                <a:srgbClr val="66FF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D7E0-46B7-B914-47FFDE178A61}"/>
              </c:ext>
            </c:extLst>
          </c:dPt>
          <c:dPt>
            <c:idx val="8"/>
            <c:bubble3D val="0"/>
            <c:spPr>
              <a:solidFill>
                <a:srgbClr val="31859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D7E0-46B7-B914-47FFDE178A61}"/>
              </c:ext>
            </c:extLst>
          </c:dPt>
          <c:dLbls>
            <c:dLbl>
              <c:idx val="0"/>
              <c:layout>
                <c:manualLayout>
                  <c:x val="-1.8024554042766247E-2"/>
                  <c:y val="-3.8118319983752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E0-46B7-B914-47FFDE178A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E0-46B7-B914-47FFDE178A61}"/>
                </c:ext>
              </c:extLst>
            </c:dLbl>
            <c:dLbl>
              <c:idx val="2"/>
              <c:layout>
                <c:manualLayout>
                  <c:x val="1.7455313144730228E-2"/>
                  <c:y val="-2.82291246078670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E0-46B7-B914-47FFDE178A61}"/>
                </c:ext>
              </c:extLst>
            </c:dLbl>
            <c:dLbl>
              <c:idx val="3"/>
              <c:layout>
                <c:manualLayout>
                  <c:x val="-2.1803230227620922E-2"/>
                  <c:y val="6.45292756127003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E0-46B7-B914-47FFDE178A61}"/>
                </c:ext>
              </c:extLst>
            </c:dLbl>
            <c:dLbl>
              <c:idx val="4"/>
              <c:layout>
                <c:manualLayout>
                  <c:x val="1.3030526515601009E-2"/>
                  <c:y val="-5.96869490212959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E0-46B7-B914-47FFDE178A61}"/>
                </c:ext>
              </c:extLst>
            </c:dLbl>
            <c:dLbl>
              <c:idx val="5"/>
              <c:layout>
                <c:manualLayout>
                  <c:x val="1.4186234461457212E-2"/>
                  <c:y val="-6.0909975086356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E0-46B7-B914-47FFDE178A61}"/>
                </c:ext>
              </c:extLst>
            </c:dLbl>
            <c:dLbl>
              <c:idx val="6"/>
              <c:layout>
                <c:manualLayout>
                  <c:x val="2.7786224147994528E-2"/>
                  <c:y val="-3.1757006608305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E0-46B7-B914-47FFDE178A61}"/>
                </c:ext>
              </c:extLst>
            </c:dLbl>
            <c:dLbl>
              <c:idx val="7"/>
              <c:layout>
                <c:manualLayout>
                  <c:x val="-4.3374111519648803E-2"/>
                  <c:y val="2.30234757891005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E0-46B7-B914-47FFDE178A61}"/>
                </c:ext>
              </c:extLst>
            </c:dLbl>
            <c:dLbl>
              <c:idx val="8"/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E0-46B7-B914-47FFDE178A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Récapitulatif!$C$12:$C$20</c:f>
              <c:strCache>
                <c:ptCount val="9"/>
                <c:pt idx="0">
                  <c:v>Neoblase /Ersatzblase</c:v>
                </c:pt>
                <c:pt idx="1">
                  <c:v>Pouch-Blase</c:v>
                </c:pt>
                <c:pt idx="2">
                  <c:v>Nephrostoma</c:v>
                </c:pt>
                <c:pt idx="3">
                  <c:v>Urin-Inkontinenz</c:v>
                </c:pt>
                <c:pt idx="4">
                  <c:v>Intermittierender Selbstkatheterismus(ISK)</c:v>
                </c:pt>
                <c:pt idx="5">
                  <c:v>Stuhl-Inkontinenz</c:v>
                </c:pt>
                <c:pt idx="6">
                  <c:v>Gastro / Jejunostoma</c:v>
                </c:pt>
                <c:pt idx="7">
                  <c:v>Fisteln / Drainage</c:v>
                </c:pt>
                <c:pt idx="8">
                  <c:v>Wundversorgung</c:v>
                </c:pt>
              </c:strCache>
            </c:strRef>
          </c:cat>
          <c:val>
            <c:numRef>
              <c:f>Récapitulatif!$F$12:$F$20</c:f>
              <c:numCache>
                <c:formatCode>0%</c:formatCode>
                <c:ptCount val="9"/>
                <c:pt idx="0">
                  <c:v>6.5156686317095871E-3</c:v>
                </c:pt>
                <c:pt idx="1">
                  <c:v>3.7232392181197642E-3</c:v>
                </c:pt>
                <c:pt idx="2">
                  <c:v>1.2100527458889234E-2</c:v>
                </c:pt>
                <c:pt idx="3">
                  <c:v>4.778156996587031E-2</c:v>
                </c:pt>
                <c:pt idx="4">
                  <c:v>1.9857275829972074E-2</c:v>
                </c:pt>
                <c:pt idx="5">
                  <c:v>3.1026993484331369E-2</c:v>
                </c:pt>
                <c:pt idx="6">
                  <c:v>1.2100527458889234E-2</c:v>
                </c:pt>
                <c:pt idx="7">
                  <c:v>4.4058330747750542E-2</c:v>
                </c:pt>
                <c:pt idx="8">
                  <c:v>0.82283586720446789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7E0-46B7-B914-47FFDE178A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1" i="1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82424081579489006"/>
          <c:y val="0.25634614186455035"/>
          <c:w val="0.17337819689555883"/>
          <c:h val="0.4926086281468337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 flipV="1">
          <a:off x="1247775" y="0"/>
          <a:ext cx="1543050" cy="19431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78317</xdr:rowOff>
    </xdr:from>
    <xdr:to>
      <xdr:col>8</xdr:col>
      <xdr:colOff>942974</xdr:colOff>
      <xdr:row>61</xdr:row>
      <xdr:rowOff>105833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9526" y="169333"/>
    <xdr:ext cx="8965141" cy="4635500"/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0</xdr:col>
      <xdr:colOff>0</xdr:colOff>
      <xdr:row>63</xdr:row>
      <xdr:rowOff>73026</xdr:rowOff>
    </xdr:from>
    <xdr:to>
      <xdr:col>8</xdr:col>
      <xdr:colOff>936624</xdr:colOff>
      <xdr:row>91</xdr:row>
      <xdr:rowOff>114300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19053</xdr:colOff>
      <xdr:row>92</xdr:row>
      <xdr:rowOff>114300</xdr:rowOff>
    </xdr:from>
    <xdr:to>
      <xdr:col>8</xdr:col>
      <xdr:colOff>939801</xdr:colOff>
      <xdr:row>121</xdr:row>
      <xdr:rowOff>361951</xdr:rowOff>
    </xdr:to>
    <xdr:graphicFrame macro="">
      <xdr:nvGraphicFramePr>
        <xdr:cNvPr id="19" name="Chart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0.02229</cdr:x>
      <cdr:y>0.05307</cdr:y>
    </cdr:from>
    <cdr:to>
      <cdr:x>0.31847</cdr:x>
      <cdr:y>0.1257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025" y="180975"/>
          <a:ext cx="26574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0.01062</cdr:x>
      <cdr:y>0.06145</cdr:y>
    </cdr:from>
    <cdr:to>
      <cdr:x>0.38225</cdr:x>
      <cdr:y>0.13742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8916" y="276853"/>
          <a:ext cx="3111484" cy="342272"/>
        </a:xfrm>
        <a:prstGeom xmlns:a="http://schemas.openxmlformats.org/drawingml/2006/main" prst="rect">
          <a:avLst/>
        </a:prstGeom>
        <a:ln xmlns:a="http://schemas.openxmlformats.org/drawingml/2006/main" w="31750">
          <a:solidFill>
            <a:srgbClr val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600" b="1" i="1"/>
            <a:t>NOUVEAUX PATIENTS STOMISES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outlinePr summaryBelow="0"/>
  </sheetPr>
  <dimension ref="A1:BV28"/>
  <sheetViews>
    <sheetView showGridLines="0" showRuler="0" zoomScaleNormal="100" zoomScaleSheetLayoutView="80" workbookViewId="0">
      <pane xSplit="4" topLeftCell="BF1" activePane="topRight" state="frozen"/>
      <selection pane="topRight" activeCell="A23" sqref="A23:BR23"/>
    </sheetView>
  </sheetViews>
  <sheetFormatPr baseColWidth="10" defaultColWidth="11.54296875" defaultRowHeight="13"/>
  <cols>
    <col min="1" max="1" width="21" customWidth="1"/>
    <col min="2" max="2" width="34.453125" customWidth="1"/>
    <col min="3" max="3" width="23.1796875" customWidth="1"/>
    <col min="4" max="4" width="3.81640625" style="2" customWidth="1"/>
    <col min="5" max="24" width="6.7265625" style="2" customWidth="1"/>
    <col min="25" max="31" width="6.7265625" customWidth="1"/>
    <col min="32" max="32" width="8.1796875" customWidth="1"/>
    <col min="33" max="44" width="6.7265625" customWidth="1"/>
    <col min="45" max="45" width="6.7265625" style="9" customWidth="1"/>
    <col min="46" max="50" width="6.7265625" customWidth="1"/>
    <col min="51" max="51" width="7.54296875" customWidth="1"/>
    <col min="52" max="73" width="6.7265625" customWidth="1"/>
    <col min="74" max="74" width="6.7265625" style="9" customWidth="1"/>
    <col min="75" max="75" width="6.7265625" customWidth="1"/>
    <col min="76" max="76" width="3.7265625" customWidth="1"/>
    <col min="77" max="88" width="9.1796875" customWidth="1"/>
    <col min="89" max="89" width="19.1796875" customWidth="1"/>
    <col min="90" max="90" width="9.1796875" customWidth="1"/>
  </cols>
  <sheetData>
    <row r="1" spans="1:74" s="115" customFormat="1" ht="27" thickTop="1" thickBot="1">
      <c r="A1" s="314" t="s">
        <v>132</v>
      </c>
      <c r="B1" s="315"/>
      <c r="C1" s="315"/>
      <c r="D1" s="316"/>
      <c r="E1" s="117"/>
      <c r="F1" s="140"/>
      <c r="G1" s="118"/>
      <c r="H1" s="117"/>
      <c r="I1" s="117"/>
      <c r="J1" s="117"/>
      <c r="K1" s="117"/>
      <c r="L1" s="117"/>
      <c r="M1" s="139"/>
      <c r="N1" s="117"/>
      <c r="O1" s="117"/>
      <c r="P1" s="117"/>
      <c r="Q1" s="228"/>
      <c r="R1" s="117"/>
      <c r="S1" s="117"/>
      <c r="T1" s="118"/>
      <c r="U1" s="118"/>
      <c r="V1" s="117"/>
      <c r="W1" s="117"/>
      <c r="X1" s="118"/>
      <c r="Y1" s="118"/>
      <c r="Z1" s="118"/>
      <c r="AA1" s="118"/>
      <c r="AB1" s="118"/>
      <c r="AC1" s="118"/>
      <c r="AD1" s="118"/>
      <c r="AE1" s="119"/>
      <c r="AF1" s="118"/>
      <c r="AG1" s="119"/>
      <c r="AH1" s="129"/>
      <c r="AI1" s="119"/>
      <c r="AJ1" s="119"/>
      <c r="AK1" s="119"/>
      <c r="AL1" s="119"/>
      <c r="AM1" s="119"/>
      <c r="AN1" s="119"/>
      <c r="AO1" s="119"/>
      <c r="AP1" s="118"/>
      <c r="AQ1" s="119"/>
      <c r="AR1" s="119"/>
      <c r="AS1" s="118"/>
      <c r="AT1" s="118"/>
      <c r="AU1" s="119"/>
      <c r="AV1" s="119"/>
      <c r="AW1" s="118"/>
      <c r="AX1" s="118"/>
      <c r="AY1" s="119"/>
      <c r="AZ1" s="119"/>
      <c r="BA1" s="119"/>
      <c r="BB1" s="119"/>
      <c r="BC1" s="153"/>
      <c r="BD1" s="229"/>
      <c r="BE1" s="119"/>
      <c r="BF1" s="119"/>
      <c r="BG1" s="119"/>
      <c r="BH1" s="119"/>
      <c r="BI1" s="119"/>
      <c r="BJ1" s="118"/>
      <c r="BK1" s="118"/>
      <c r="BL1" s="118"/>
      <c r="BM1" s="118"/>
      <c r="BN1" s="118"/>
      <c r="BO1" s="139"/>
      <c r="BP1" s="118"/>
      <c r="BQ1" s="118"/>
      <c r="BR1" s="138"/>
      <c r="BV1" s="116"/>
    </row>
    <row r="2" spans="1:74" ht="137.25" customHeight="1" thickTop="1">
      <c r="A2" s="312">
        <v>2018</v>
      </c>
      <c r="B2" s="327" t="s">
        <v>78</v>
      </c>
      <c r="C2" s="328"/>
      <c r="D2" s="329"/>
      <c r="E2" s="286" t="s">
        <v>94</v>
      </c>
      <c r="F2" s="282" t="s">
        <v>96</v>
      </c>
      <c r="G2" s="282" t="s">
        <v>22</v>
      </c>
      <c r="H2" s="323" t="s">
        <v>103</v>
      </c>
      <c r="I2" s="325" t="s">
        <v>105</v>
      </c>
      <c r="J2" s="321" t="s">
        <v>106</v>
      </c>
      <c r="K2" s="282" t="s">
        <v>93</v>
      </c>
      <c r="L2" s="330" t="s">
        <v>121</v>
      </c>
      <c r="M2" s="321" t="s">
        <v>130</v>
      </c>
      <c r="N2" s="321" t="s">
        <v>107</v>
      </c>
      <c r="O2" s="282" t="s">
        <v>110</v>
      </c>
      <c r="P2" s="282" t="s">
        <v>98</v>
      </c>
      <c r="Q2" s="282" t="s">
        <v>108</v>
      </c>
      <c r="R2" s="282" t="s">
        <v>109</v>
      </c>
      <c r="S2" s="286" t="s">
        <v>136</v>
      </c>
      <c r="T2" s="280" t="s">
        <v>23</v>
      </c>
      <c r="U2" s="280" t="s">
        <v>24</v>
      </c>
      <c r="V2" s="284" t="s">
        <v>95</v>
      </c>
      <c r="W2" s="278" t="s">
        <v>137</v>
      </c>
      <c r="X2" s="280" t="s">
        <v>25</v>
      </c>
      <c r="Y2" s="268" t="s">
        <v>30</v>
      </c>
      <c r="Z2" s="260" t="s">
        <v>127</v>
      </c>
      <c r="AA2" s="268" t="s">
        <v>31</v>
      </c>
      <c r="AB2" s="268" t="s">
        <v>116</v>
      </c>
      <c r="AC2" s="268" t="s">
        <v>32</v>
      </c>
      <c r="AD2" s="260" t="s">
        <v>133</v>
      </c>
      <c r="AE2" s="268" t="s">
        <v>111</v>
      </c>
      <c r="AF2" s="295" t="s">
        <v>134</v>
      </c>
      <c r="AG2" s="268" t="s">
        <v>33</v>
      </c>
      <c r="AH2" s="260" t="s">
        <v>118</v>
      </c>
      <c r="AI2" s="268" t="s">
        <v>115</v>
      </c>
      <c r="AJ2" s="274" t="s">
        <v>114</v>
      </c>
      <c r="AK2" s="268" t="s">
        <v>112</v>
      </c>
      <c r="AL2" s="268" t="s">
        <v>34</v>
      </c>
      <c r="AM2" s="260" t="s">
        <v>122</v>
      </c>
      <c r="AN2" s="268" t="s">
        <v>129</v>
      </c>
      <c r="AO2" s="268" t="s">
        <v>81</v>
      </c>
      <c r="AP2" s="266" t="s">
        <v>26</v>
      </c>
      <c r="AQ2" s="266" t="s">
        <v>104</v>
      </c>
      <c r="AR2" s="268" t="s">
        <v>27</v>
      </c>
      <c r="AS2" s="266" t="s">
        <v>28</v>
      </c>
      <c r="AT2" s="266" t="s">
        <v>29</v>
      </c>
      <c r="AU2" s="264" t="s">
        <v>128</v>
      </c>
      <c r="AV2" s="266" t="s">
        <v>119</v>
      </c>
      <c r="AW2" s="266" t="s">
        <v>35</v>
      </c>
      <c r="AX2" s="264" t="s">
        <v>126</v>
      </c>
      <c r="AY2" s="264" t="s">
        <v>101</v>
      </c>
      <c r="AZ2" s="276" t="s">
        <v>113</v>
      </c>
      <c r="BA2" s="266" t="s">
        <v>100</v>
      </c>
      <c r="BB2" s="266" t="s">
        <v>97</v>
      </c>
      <c r="BC2" s="276" t="s">
        <v>80</v>
      </c>
      <c r="BD2" s="266" t="s">
        <v>36</v>
      </c>
      <c r="BE2" s="264" t="s">
        <v>92</v>
      </c>
      <c r="BF2" s="266" t="s">
        <v>82</v>
      </c>
      <c r="BG2" s="268" t="s">
        <v>83</v>
      </c>
      <c r="BH2" s="274" t="s">
        <v>123</v>
      </c>
      <c r="BI2" s="270" t="s">
        <v>102</v>
      </c>
      <c r="BJ2" s="270" t="s">
        <v>124</v>
      </c>
      <c r="BK2" s="262" t="s">
        <v>125</v>
      </c>
      <c r="BL2" s="274" t="s">
        <v>84</v>
      </c>
      <c r="BM2" s="272" t="s">
        <v>40</v>
      </c>
      <c r="BN2" s="268" t="s">
        <v>37</v>
      </c>
      <c r="BO2" s="266" t="s">
        <v>39</v>
      </c>
      <c r="BP2" s="266" t="s">
        <v>38</v>
      </c>
      <c r="BQ2" s="272" t="s">
        <v>120</v>
      </c>
      <c r="BR2" s="293" t="s">
        <v>2</v>
      </c>
      <c r="BV2"/>
    </row>
    <row r="3" spans="1:74" ht="15" customHeight="1" thickBot="1">
      <c r="A3" s="313"/>
      <c r="B3" s="318" t="s">
        <v>79</v>
      </c>
      <c r="C3" s="319"/>
      <c r="D3" s="320"/>
      <c r="E3" s="317"/>
      <c r="F3" s="283"/>
      <c r="G3" s="283"/>
      <c r="H3" s="324"/>
      <c r="I3" s="326"/>
      <c r="J3" s="322"/>
      <c r="K3" s="283"/>
      <c r="L3" s="261"/>
      <c r="M3" s="322"/>
      <c r="N3" s="322"/>
      <c r="O3" s="283"/>
      <c r="P3" s="283"/>
      <c r="Q3" s="283"/>
      <c r="R3" s="283"/>
      <c r="S3" s="271"/>
      <c r="T3" s="281"/>
      <c r="U3" s="281"/>
      <c r="V3" s="285"/>
      <c r="W3" s="279"/>
      <c r="X3" s="281"/>
      <c r="Y3" s="269"/>
      <c r="Z3" s="261"/>
      <c r="AA3" s="269"/>
      <c r="AB3" s="269"/>
      <c r="AC3" s="269"/>
      <c r="AD3" s="261"/>
      <c r="AE3" s="269"/>
      <c r="AF3" s="296"/>
      <c r="AG3" s="269"/>
      <c r="AH3" s="261"/>
      <c r="AI3" s="269"/>
      <c r="AJ3" s="275"/>
      <c r="AK3" s="269"/>
      <c r="AL3" s="269"/>
      <c r="AM3" s="261"/>
      <c r="AN3" s="269"/>
      <c r="AO3" s="269"/>
      <c r="AP3" s="267"/>
      <c r="AQ3" s="267"/>
      <c r="AR3" s="269"/>
      <c r="AS3" s="267"/>
      <c r="AT3" s="267"/>
      <c r="AU3" s="265"/>
      <c r="AV3" s="267"/>
      <c r="AW3" s="267"/>
      <c r="AX3" s="265"/>
      <c r="AY3" s="265"/>
      <c r="AZ3" s="277"/>
      <c r="BA3" s="267"/>
      <c r="BB3" s="267"/>
      <c r="BC3" s="297"/>
      <c r="BD3" s="267"/>
      <c r="BE3" s="265"/>
      <c r="BF3" s="267"/>
      <c r="BG3" s="269"/>
      <c r="BH3" s="275"/>
      <c r="BI3" s="271"/>
      <c r="BJ3" s="271"/>
      <c r="BK3" s="263"/>
      <c r="BL3" s="275"/>
      <c r="BM3" s="273"/>
      <c r="BN3" s="269"/>
      <c r="BO3" s="267"/>
      <c r="BP3" s="267"/>
      <c r="BQ3" s="263"/>
      <c r="BR3" s="294"/>
      <c r="BS3" s="17"/>
      <c r="BV3"/>
    </row>
    <row r="4" spans="1:74" ht="15" customHeight="1" thickTop="1">
      <c r="A4" s="298" t="s">
        <v>77</v>
      </c>
      <c r="B4" s="72" t="s">
        <v>8</v>
      </c>
      <c r="C4" s="76" t="s">
        <v>46</v>
      </c>
      <c r="D4" s="14" t="s">
        <v>0</v>
      </c>
      <c r="E4" s="108"/>
      <c r="F4" s="21">
        <v>5</v>
      </c>
      <c r="G4" s="22">
        <v>48</v>
      </c>
      <c r="H4" s="22">
        <v>0</v>
      </c>
      <c r="I4" s="22"/>
      <c r="J4" s="23">
        <v>1</v>
      </c>
      <c r="K4" s="22">
        <v>1</v>
      </c>
      <c r="L4" s="23">
        <v>2</v>
      </c>
      <c r="M4" s="23"/>
      <c r="N4" s="23">
        <v>23</v>
      </c>
      <c r="O4" s="23">
        <v>10</v>
      </c>
      <c r="P4" s="22">
        <v>7</v>
      </c>
      <c r="Q4" s="23"/>
      <c r="R4" s="24">
        <v>1</v>
      </c>
      <c r="S4" s="24">
        <v>29</v>
      </c>
      <c r="T4" s="22"/>
      <c r="U4" s="22"/>
      <c r="V4" s="23">
        <v>8</v>
      </c>
      <c r="W4" s="22">
        <v>7</v>
      </c>
      <c r="X4" s="22"/>
      <c r="Y4" s="22">
        <v>2</v>
      </c>
      <c r="Z4" s="23"/>
      <c r="AA4" s="23">
        <v>11</v>
      </c>
      <c r="AB4" s="22">
        <v>2</v>
      </c>
      <c r="AC4" s="22">
        <v>13</v>
      </c>
      <c r="AD4" s="22">
        <v>1</v>
      </c>
      <c r="AE4" s="23">
        <v>12</v>
      </c>
      <c r="AF4" s="23">
        <v>19</v>
      </c>
      <c r="AG4" s="23">
        <v>25</v>
      </c>
      <c r="AH4" s="23">
        <v>16</v>
      </c>
      <c r="AI4" s="23">
        <v>15</v>
      </c>
      <c r="AJ4" s="23"/>
      <c r="AK4" s="23">
        <v>17</v>
      </c>
      <c r="AL4" s="23">
        <v>3</v>
      </c>
      <c r="AM4" s="23"/>
      <c r="AN4" s="25">
        <v>14</v>
      </c>
      <c r="AO4" s="23">
        <v>6</v>
      </c>
      <c r="AP4" s="22"/>
      <c r="AQ4" s="22">
        <v>10</v>
      </c>
      <c r="AR4" s="22">
        <v>0</v>
      </c>
      <c r="AS4" s="22"/>
      <c r="AT4" s="22">
        <v>1</v>
      </c>
      <c r="AU4" s="23">
        <v>4</v>
      </c>
      <c r="AV4" s="23">
        <v>11</v>
      </c>
      <c r="AW4" s="23"/>
      <c r="AX4" s="23">
        <v>4</v>
      </c>
      <c r="AY4" s="22">
        <v>20</v>
      </c>
      <c r="AZ4" s="23">
        <v>12</v>
      </c>
      <c r="BA4" s="23">
        <v>14</v>
      </c>
      <c r="BB4" s="91">
        <v>7</v>
      </c>
      <c r="BC4" s="22">
        <v>8</v>
      </c>
      <c r="BD4" s="22"/>
      <c r="BE4" s="22">
        <v>28</v>
      </c>
      <c r="BF4" s="22">
        <v>5</v>
      </c>
      <c r="BG4" s="22">
        <v>18</v>
      </c>
      <c r="BH4" s="22">
        <v>25</v>
      </c>
      <c r="BI4" s="22">
        <v>16</v>
      </c>
      <c r="BJ4" s="22">
        <v>0</v>
      </c>
      <c r="BK4" s="22">
        <v>9</v>
      </c>
      <c r="BL4" s="22"/>
      <c r="BM4" s="22"/>
      <c r="BN4" s="22"/>
      <c r="BO4" s="22"/>
      <c r="BP4" s="26"/>
      <c r="BQ4" s="131">
        <v>11</v>
      </c>
      <c r="BR4" s="49">
        <f>SUM(E4:BQ4)</f>
        <v>501</v>
      </c>
      <c r="BV4"/>
    </row>
    <row r="5" spans="1:74" ht="15" customHeight="1">
      <c r="A5" s="299"/>
      <c r="B5" s="74" t="s">
        <v>11</v>
      </c>
      <c r="C5" s="77" t="s">
        <v>47</v>
      </c>
      <c r="D5" s="13" t="s">
        <v>0</v>
      </c>
      <c r="E5" s="109"/>
      <c r="F5" s="23">
        <v>3</v>
      </c>
      <c r="G5" s="23">
        <v>63</v>
      </c>
      <c r="H5" s="23">
        <v>7</v>
      </c>
      <c r="I5" s="23"/>
      <c r="J5" s="23">
        <v>1</v>
      </c>
      <c r="K5" s="23">
        <v>12</v>
      </c>
      <c r="L5" s="23">
        <v>2</v>
      </c>
      <c r="M5" s="23"/>
      <c r="N5" s="23">
        <v>51</v>
      </c>
      <c r="O5" s="23">
        <v>16</v>
      </c>
      <c r="P5" s="23">
        <v>9</v>
      </c>
      <c r="Q5" s="23"/>
      <c r="R5" s="24">
        <v>4</v>
      </c>
      <c r="S5" s="24">
        <v>56</v>
      </c>
      <c r="T5" s="24"/>
      <c r="U5" s="28"/>
      <c r="V5" s="28">
        <v>15</v>
      </c>
      <c r="W5" s="27">
        <v>3</v>
      </c>
      <c r="X5" s="27"/>
      <c r="Y5" s="23">
        <v>5</v>
      </c>
      <c r="Z5" s="23"/>
      <c r="AA5" s="23">
        <v>45</v>
      </c>
      <c r="AB5" s="23">
        <v>9</v>
      </c>
      <c r="AC5" s="23">
        <v>12</v>
      </c>
      <c r="AD5" s="23">
        <v>6</v>
      </c>
      <c r="AE5" s="23">
        <v>30</v>
      </c>
      <c r="AF5" s="23">
        <v>12</v>
      </c>
      <c r="AG5" s="23">
        <v>58</v>
      </c>
      <c r="AH5" s="23">
        <v>10</v>
      </c>
      <c r="AI5" s="23">
        <v>57</v>
      </c>
      <c r="AJ5" s="23"/>
      <c r="AK5" s="23">
        <v>18</v>
      </c>
      <c r="AL5" s="23">
        <v>12</v>
      </c>
      <c r="AM5" s="23"/>
      <c r="AN5" s="25">
        <v>17</v>
      </c>
      <c r="AO5" s="23">
        <v>10</v>
      </c>
      <c r="AP5" s="27"/>
      <c r="AQ5" s="27">
        <v>16</v>
      </c>
      <c r="AR5" s="27">
        <v>0</v>
      </c>
      <c r="AS5" s="27"/>
      <c r="AT5" s="27">
        <v>0</v>
      </c>
      <c r="AU5" s="23">
        <v>12</v>
      </c>
      <c r="AV5" s="23">
        <v>60</v>
      </c>
      <c r="AW5" s="23"/>
      <c r="AX5" s="23">
        <v>6</v>
      </c>
      <c r="AY5" s="23">
        <v>86</v>
      </c>
      <c r="AZ5" s="23">
        <v>6</v>
      </c>
      <c r="BA5" s="23">
        <v>21</v>
      </c>
      <c r="BB5" s="92">
        <v>10</v>
      </c>
      <c r="BC5" s="23">
        <v>4</v>
      </c>
      <c r="BD5" s="23"/>
      <c r="BE5" s="23">
        <v>29</v>
      </c>
      <c r="BF5" s="23">
        <v>2</v>
      </c>
      <c r="BG5" s="23">
        <v>17</v>
      </c>
      <c r="BH5" s="23">
        <v>32</v>
      </c>
      <c r="BI5" s="23">
        <v>27</v>
      </c>
      <c r="BJ5" s="23">
        <v>2</v>
      </c>
      <c r="BK5" s="23">
        <v>9</v>
      </c>
      <c r="BL5" s="23"/>
      <c r="BM5" s="23"/>
      <c r="BN5" s="23"/>
      <c r="BO5" s="23"/>
      <c r="BP5" s="29"/>
      <c r="BQ5" s="132">
        <v>5</v>
      </c>
      <c r="BR5" s="98">
        <f>SUM(E5:BQ5)</f>
        <v>887</v>
      </c>
      <c r="BS5" s="17"/>
      <c r="BV5"/>
    </row>
    <row r="6" spans="1:74" ht="15" customHeight="1">
      <c r="A6" s="299"/>
      <c r="B6" s="73" t="s">
        <v>14</v>
      </c>
      <c r="C6" s="77" t="s">
        <v>48</v>
      </c>
      <c r="D6" s="15" t="s">
        <v>0</v>
      </c>
      <c r="E6" s="110"/>
      <c r="F6" s="23">
        <v>0</v>
      </c>
      <c r="G6" s="23">
        <v>12</v>
      </c>
      <c r="H6" s="23">
        <v>3</v>
      </c>
      <c r="I6" s="23"/>
      <c r="J6" s="23"/>
      <c r="K6" s="23">
        <v>1</v>
      </c>
      <c r="L6" s="23">
        <v>0</v>
      </c>
      <c r="M6" s="23"/>
      <c r="N6" s="23">
        <v>4</v>
      </c>
      <c r="O6" s="23">
        <v>0</v>
      </c>
      <c r="P6" s="23">
        <v>2</v>
      </c>
      <c r="Q6" s="23"/>
      <c r="R6" s="24">
        <v>2</v>
      </c>
      <c r="S6" s="24">
        <v>7</v>
      </c>
      <c r="T6" s="24"/>
      <c r="U6" s="28"/>
      <c r="V6" s="28">
        <v>1</v>
      </c>
      <c r="W6" s="27">
        <v>1</v>
      </c>
      <c r="X6" s="27"/>
      <c r="Y6" s="23">
        <v>1</v>
      </c>
      <c r="Z6" s="23"/>
      <c r="AA6" s="23">
        <v>0</v>
      </c>
      <c r="AB6" s="23">
        <v>0</v>
      </c>
      <c r="AC6" s="23">
        <v>1</v>
      </c>
      <c r="AD6" s="23">
        <v>0</v>
      </c>
      <c r="AE6" s="23">
        <v>5</v>
      </c>
      <c r="AF6" s="23">
        <v>6</v>
      </c>
      <c r="AG6" s="23">
        <v>6</v>
      </c>
      <c r="AH6" s="23">
        <v>3</v>
      </c>
      <c r="AI6" s="23">
        <v>13</v>
      </c>
      <c r="AJ6" s="23"/>
      <c r="AK6" s="23">
        <v>2</v>
      </c>
      <c r="AL6" s="23">
        <v>1</v>
      </c>
      <c r="AM6" s="23"/>
      <c r="AN6" s="25">
        <v>3</v>
      </c>
      <c r="AO6" s="23">
        <v>4</v>
      </c>
      <c r="AP6" s="27"/>
      <c r="AQ6" s="27">
        <v>2</v>
      </c>
      <c r="AR6" s="27">
        <v>0</v>
      </c>
      <c r="AS6" s="27"/>
      <c r="AT6" s="27">
        <v>0</v>
      </c>
      <c r="AU6" s="23">
        <v>1</v>
      </c>
      <c r="AV6" s="23">
        <v>1</v>
      </c>
      <c r="AW6" s="23"/>
      <c r="AX6" s="23">
        <v>0</v>
      </c>
      <c r="AY6" s="23">
        <v>8</v>
      </c>
      <c r="AZ6" s="23">
        <v>6</v>
      </c>
      <c r="BA6" s="23">
        <v>2</v>
      </c>
      <c r="BB6" s="92">
        <v>1</v>
      </c>
      <c r="BC6" s="23">
        <v>1</v>
      </c>
      <c r="BD6" s="23"/>
      <c r="BE6" s="23">
        <v>3</v>
      </c>
      <c r="BF6" s="23">
        <v>3</v>
      </c>
      <c r="BG6" s="23">
        <v>1</v>
      </c>
      <c r="BH6" s="23">
        <v>25</v>
      </c>
      <c r="BI6" s="23">
        <v>1</v>
      </c>
      <c r="BJ6" s="23">
        <v>0</v>
      </c>
      <c r="BK6" s="23">
        <v>0</v>
      </c>
      <c r="BL6" s="23"/>
      <c r="BM6" s="23"/>
      <c r="BN6" s="23"/>
      <c r="BO6" s="23"/>
      <c r="BP6" s="70"/>
      <c r="BQ6" s="30">
        <v>1</v>
      </c>
      <c r="BR6" s="50">
        <f>SUM(E6:BQ6)</f>
        <v>134</v>
      </c>
      <c r="BS6" s="17"/>
      <c r="BV6"/>
    </row>
    <row r="7" spans="1:74" ht="15" customHeight="1">
      <c r="A7" s="299"/>
      <c r="B7" s="73" t="s">
        <v>16</v>
      </c>
      <c r="C7" s="77" t="s">
        <v>49</v>
      </c>
      <c r="D7" s="13" t="s">
        <v>0</v>
      </c>
      <c r="E7" s="110"/>
      <c r="F7" s="23">
        <v>6</v>
      </c>
      <c r="G7" s="23">
        <v>76</v>
      </c>
      <c r="H7" s="23">
        <v>2</v>
      </c>
      <c r="I7" s="23"/>
      <c r="J7" s="23"/>
      <c r="K7" s="23">
        <v>24</v>
      </c>
      <c r="L7" s="23">
        <v>1</v>
      </c>
      <c r="M7" s="23"/>
      <c r="N7" s="23">
        <v>70</v>
      </c>
      <c r="O7" s="23">
        <v>9</v>
      </c>
      <c r="P7" s="23">
        <v>7</v>
      </c>
      <c r="Q7" s="23"/>
      <c r="R7" s="24">
        <v>3</v>
      </c>
      <c r="S7" s="24">
        <v>26</v>
      </c>
      <c r="T7" s="24"/>
      <c r="U7" s="28"/>
      <c r="V7" s="28">
        <v>24</v>
      </c>
      <c r="W7" s="27">
        <v>17</v>
      </c>
      <c r="X7" s="27"/>
      <c r="Y7" s="23">
        <v>7</v>
      </c>
      <c r="Z7" s="23"/>
      <c r="AA7" s="23">
        <v>65</v>
      </c>
      <c r="AB7" s="23">
        <v>13</v>
      </c>
      <c r="AC7" s="23">
        <v>60</v>
      </c>
      <c r="AD7" s="23">
        <v>6</v>
      </c>
      <c r="AE7" s="23">
        <v>39</v>
      </c>
      <c r="AF7" s="23">
        <v>31</v>
      </c>
      <c r="AG7" s="23">
        <v>32</v>
      </c>
      <c r="AH7" s="23">
        <v>19</v>
      </c>
      <c r="AI7" s="23">
        <v>96</v>
      </c>
      <c r="AJ7" s="23"/>
      <c r="AK7" s="23">
        <v>12</v>
      </c>
      <c r="AL7" s="23">
        <v>6</v>
      </c>
      <c r="AM7" s="23"/>
      <c r="AN7" s="25">
        <v>44</v>
      </c>
      <c r="AO7" s="23">
        <v>9</v>
      </c>
      <c r="AP7" s="27"/>
      <c r="AQ7" s="27">
        <v>33</v>
      </c>
      <c r="AR7" s="27">
        <v>0</v>
      </c>
      <c r="AS7" s="27"/>
      <c r="AT7" s="27">
        <v>1</v>
      </c>
      <c r="AU7" s="23">
        <v>24</v>
      </c>
      <c r="AV7" s="23">
        <v>44</v>
      </c>
      <c r="AW7" s="23"/>
      <c r="AX7" s="23">
        <v>9</v>
      </c>
      <c r="AY7" s="23">
        <v>121</v>
      </c>
      <c r="AZ7" s="23">
        <v>12</v>
      </c>
      <c r="BA7" s="23">
        <v>17</v>
      </c>
      <c r="BB7" s="92">
        <v>12</v>
      </c>
      <c r="BC7" s="23">
        <v>12</v>
      </c>
      <c r="BD7" s="23"/>
      <c r="BE7" s="23">
        <v>52</v>
      </c>
      <c r="BF7" s="23">
        <v>9</v>
      </c>
      <c r="BG7" s="23">
        <v>65</v>
      </c>
      <c r="BH7" s="23">
        <v>102</v>
      </c>
      <c r="BI7" s="23">
        <v>177</v>
      </c>
      <c r="BJ7" s="23">
        <v>4</v>
      </c>
      <c r="BK7" s="23">
        <v>23</v>
      </c>
      <c r="BL7" s="23"/>
      <c r="BM7" s="23"/>
      <c r="BN7" s="23"/>
      <c r="BO7" s="23"/>
      <c r="BP7" s="29"/>
      <c r="BQ7" s="133">
        <v>6</v>
      </c>
      <c r="BR7" s="50">
        <f>SUM(E7:BP7)</f>
        <v>1421</v>
      </c>
      <c r="BS7" s="17"/>
      <c r="BV7"/>
    </row>
    <row r="8" spans="1:74" ht="15" customHeight="1">
      <c r="A8" s="299"/>
      <c r="B8" s="75" t="s">
        <v>67</v>
      </c>
      <c r="C8" s="78" t="s">
        <v>69</v>
      </c>
      <c r="D8" s="13" t="s">
        <v>0</v>
      </c>
      <c r="E8" s="110"/>
      <c r="F8" s="28">
        <v>9</v>
      </c>
      <c r="G8" s="28">
        <v>25</v>
      </c>
      <c r="H8" s="28">
        <v>4</v>
      </c>
      <c r="I8" s="28"/>
      <c r="J8" s="28"/>
      <c r="K8" s="28">
        <v>7</v>
      </c>
      <c r="L8" s="28">
        <v>7</v>
      </c>
      <c r="M8" s="28"/>
      <c r="N8" s="28">
        <v>21</v>
      </c>
      <c r="O8" s="28">
        <v>0</v>
      </c>
      <c r="P8" s="28">
        <v>4</v>
      </c>
      <c r="Q8" s="28"/>
      <c r="R8" s="67">
        <v>10</v>
      </c>
      <c r="S8" s="67">
        <v>3</v>
      </c>
      <c r="T8" s="67"/>
      <c r="U8" s="28"/>
      <c r="V8" s="28">
        <v>3</v>
      </c>
      <c r="W8" s="68">
        <v>7</v>
      </c>
      <c r="X8" s="68"/>
      <c r="Y8" s="28">
        <v>0</v>
      </c>
      <c r="Z8" s="28"/>
      <c r="AA8" s="28">
        <v>19</v>
      </c>
      <c r="AB8" s="28">
        <v>8</v>
      </c>
      <c r="AC8" s="28">
        <v>9</v>
      </c>
      <c r="AD8" s="28">
        <v>0</v>
      </c>
      <c r="AE8" s="28">
        <v>16</v>
      </c>
      <c r="AF8" s="28">
        <v>3</v>
      </c>
      <c r="AG8" s="28">
        <v>17</v>
      </c>
      <c r="AH8" s="28">
        <v>0</v>
      </c>
      <c r="AI8" s="28">
        <v>0</v>
      </c>
      <c r="AJ8" s="28"/>
      <c r="AK8" s="28">
        <v>0</v>
      </c>
      <c r="AL8" s="28">
        <v>0</v>
      </c>
      <c r="AM8" s="28"/>
      <c r="AN8" s="69">
        <v>8</v>
      </c>
      <c r="AO8" s="28">
        <v>0</v>
      </c>
      <c r="AP8" s="68"/>
      <c r="AQ8" s="68">
        <v>3</v>
      </c>
      <c r="AR8" s="68">
        <v>0</v>
      </c>
      <c r="AS8" s="68"/>
      <c r="AT8" s="68">
        <v>0</v>
      </c>
      <c r="AU8" s="28">
        <v>8</v>
      </c>
      <c r="AV8" s="28">
        <v>15</v>
      </c>
      <c r="AW8" s="28"/>
      <c r="AX8" s="28">
        <v>0</v>
      </c>
      <c r="AY8" s="28">
        <v>29</v>
      </c>
      <c r="AZ8" s="28">
        <v>3</v>
      </c>
      <c r="BA8" s="28">
        <v>0</v>
      </c>
      <c r="BB8" s="93">
        <v>3</v>
      </c>
      <c r="BC8" s="28">
        <v>0</v>
      </c>
      <c r="BD8" s="28"/>
      <c r="BE8" s="28">
        <v>5</v>
      </c>
      <c r="BF8" s="28">
        <v>0</v>
      </c>
      <c r="BG8" s="28">
        <v>28</v>
      </c>
      <c r="BH8" s="28">
        <v>28</v>
      </c>
      <c r="BI8" s="28">
        <v>26</v>
      </c>
      <c r="BJ8" s="28">
        <v>0</v>
      </c>
      <c r="BK8" s="28">
        <v>0</v>
      </c>
      <c r="BL8" s="28"/>
      <c r="BM8" s="28"/>
      <c r="BN8" s="28"/>
      <c r="BO8" s="28"/>
      <c r="BP8" s="70"/>
      <c r="BQ8" s="30">
        <v>0</v>
      </c>
      <c r="BR8" s="50">
        <f>SUM(E8:BQ8)</f>
        <v>328</v>
      </c>
      <c r="BV8"/>
    </row>
    <row r="9" spans="1:74" ht="15" customHeight="1" thickBot="1">
      <c r="A9" s="299"/>
      <c r="B9" s="11" t="s">
        <v>85</v>
      </c>
      <c r="C9" s="82" t="s">
        <v>65</v>
      </c>
      <c r="D9" s="15" t="s">
        <v>0</v>
      </c>
      <c r="E9" s="111"/>
      <c r="F9" s="32">
        <v>0</v>
      </c>
      <c r="G9" s="32">
        <v>1</v>
      </c>
      <c r="H9" s="32">
        <v>0</v>
      </c>
      <c r="I9" s="32"/>
      <c r="J9" s="32"/>
      <c r="K9" s="32">
        <v>0</v>
      </c>
      <c r="L9" s="32">
        <v>1</v>
      </c>
      <c r="M9" s="32"/>
      <c r="N9" s="32">
        <v>0</v>
      </c>
      <c r="O9" s="32">
        <v>0</v>
      </c>
      <c r="P9" s="32">
        <v>2</v>
      </c>
      <c r="Q9" s="32"/>
      <c r="R9" s="33">
        <v>1</v>
      </c>
      <c r="S9" s="33">
        <v>0</v>
      </c>
      <c r="T9" s="33"/>
      <c r="U9" s="32"/>
      <c r="V9" s="32">
        <v>2</v>
      </c>
      <c r="W9" s="32">
        <v>1</v>
      </c>
      <c r="X9" s="32"/>
      <c r="Y9" s="65">
        <v>0</v>
      </c>
      <c r="Z9" s="32"/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65">
        <v>0</v>
      </c>
      <c r="AG9" s="65">
        <v>0</v>
      </c>
      <c r="AH9" s="32">
        <v>0</v>
      </c>
      <c r="AI9" s="32">
        <v>0</v>
      </c>
      <c r="AJ9" s="32"/>
      <c r="AK9" s="32">
        <v>0</v>
      </c>
      <c r="AL9" s="65">
        <v>0</v>
      </c>
      <c r="AM9" s="65"/>
      <c r="AN9" s="66">
        <v>6</v>
      </c>
      <c r="AO9" s="32">
        <v>0</v>
      </c>
      <c r="AP9" s="65"/>
      <c r="AQ9" s="35">
        <v>1</v>
      </c>
      <c r="AR9" s="35">
        <v>0</v>
      </c>
      <c r="AS9" s="35"/>
      <c r="AT9" s="35">
        <v>0</v>
      </c>
      <c r="AU9" s="32">
        <v>3</v>
      </c>
      <c r="AV9" s="65">
        <v>5</v>
      </c>
      <c r="AW9" s="32"/>
      <c r="AX9" s="32">
        <v>0</v>
      </c>
      <c r="AY9" s="32">
        <v>0</v>
      </c>
      <c r="AZ9" s="32">
        <v>0</v>
      </c>
      <c r="BA9" s="65">
        <v>0</v>
      </c>
      <c r="BB9" s="94">
        <v>0</v>
      </c>
      <c r="BC9" s="32">
        <v>0</v>
      </c>
      <c r="BD9" s="32"/>
      <c r="BE9" s="32">
        <v>5</v>
      </c>
      <c r="BF9" s="32">
        <v>0</v>
      </c>
      <c r="BG9" s="32">
        <v>0</v>
      </c>
      <c r="BH9" s="32">
        <v>0</v>
      </c>
      <c r="BI9" s="32">
        <v>2</v>
      </c>
      <c r="BJ9" s="32">
        <v>0</v>
      </c>
      <c r="BK9" s="32">
        <v>0</v>
      </c>
      <c r="BL9" s="32"/>
      <c r="BM9" s="32"/>
      <c r="BN9" s="32"/>
      <c r="BO9" s="32"/>
      <c r="BP9" s="130"/>
      <c r="BQ9" s="132">
        <v>0</v>
      </c>
      <c r="BR9" s="97">
        <f>SUM(E9:BQ9)</f>
        <v>30</v>
      </c>
      <c r="BS9" s="17"/>
      <c r="BV9"/>
    </row>
    <row r="10" spans="1:74" s="2" customFormat="1" ht="15" customHeight="1" thickBot="1">
      <c r="A10" s="302" t="s">
        <v>73</v>
      </c>
      <c r="B10" s="303"/>
      <c r="C10" s="304"/>
      <c r="D10" s="305"/>
      <c r="E10" s="105">
        <f t="shared" ref="E10:AG10" si="0">SUM(E4:E9)</f>
        <v>0</v>
      </c>
      <c r="F10" s="36">
        <f t="shared" si="0"/>
        <v>23</v>
      </c>
      <c r="G10" s="36">
        <f t="shared" si="0"/>
        <v>225</v>
      </c>
      <c r="H10" s="36">
        <f t="shared" si="0"/>
        <v>16</v>
      </c>
      <c r="I10" s="36">
        <f t="shared" si="0"/>
        <v>0</v>
      </c>
      <c r="J10" s="36">
        <f t="shared" si="0"/>
        <v>2</v>
      </c>
      <c r="K10" s="36">
        <f t="shared" si="0"/>
        <v>45</v>
      </c>
      <c r="L10" s="36">
        <f t="shared" si="0"/>
        <v>13</v>
      </c>
      <c r="M10" s="150">
        <f t="shared" si="0"/>
        <v>0</v>
      </c>
      <c r="N10" s="36">
        <f t="shared" si="0"/>
        <v>169</v>
      </c>
      <c r="O10" s="36">
        <f t="shared" si="0"/>
        <v>35</v>
      </c>
      <c r="P10" s="36">
        <f t="shared" si="0"/>
        <v>31</v>
      </c>
      <c r="Q10" s="150">
        <f t="shared" si="0"/>
        <v>0</v>
      </c>
      <c r="R10" s="36">
        <f t="shared" si="0"/>
        <v>21</v>
      </c>
      <c r="S10" s="36">
        <f t="shared" si="0"/>
        <v>121</v>
      </c>
      <c r="T10" s="36">
        <f t="shared" si="0"/>
        <v>0</v>
      </c>
      <c r="U10" s="36">
        <f t="shared" si="0"/>
        <v>0</v>
      </c>
      <c r="V10" s="36">
        <f t="shared" si="0"/>
        <v>53</v>
      </c>
      <c r="W10" s="36">
        <f t="shared" si="0"/>
        <v>36</v>
      </c>
      <c r="X10" s="36">
        <f t="shared" si="0"/>
        <v>0</v>
      </c>
      <c r="Y10" s="36">
        <f t="shared" si="0"/>
        <v>15</v>
      </c>
      <c r="Z10" s="36">
        <f t="shared" si="0"/>
        <v>0</v>
      </c>
      <c r="AA10" s="36">
        <f t="shared" si="0"/>
        <v>140</v>
      </c>
      <c r="AB10" s="36">
        <f t="shared" si="0"/>
        <v>32</v>
      </c>
      <c r="AC10" s="36">
        <f t="shared" si="0"/>
        <v>95</v>
      </c>
      <c r="AD10" s="36">
        <f t="shared" si="0"/>
        <v>13</v>
      </c>
      <c r="AE10" s="36">
        <f t="shared" si="0"/>
        <v>102</v>
      </c>
      <c r="AF10" s="36">
        <f t="shared" si="0"/>
        <v>71</v>
      </c>
      <c r="AG10" s="36">
        <f t="shared" si="0"/>
        <v>138</v>
      </c>
      <c r="AH10" s="36">
        <f t="shared" ref="AH10:BM10" si="1">SUM(AH4:AH9)</f>
        <v>48</v>
      </c>
      <c r="AI10" s="36">
        <f t="shared" si="1"/>
        <v>181</v>
      </c>
      <c r="AJ10" s="36">
        <f t="shared" si="1"/>
        <v>0</v>
      </c>
      <c r="AK10" s="36">
        <f t="shared" si="1"/>
        <v>49</v>
      </c>
      <c r="AL10" s="36">
        <f t="shared" si="1"/>
        <v>22</v>
      </c>
      <c r="AM10" s="36">
        <f t="shared" si="1"/>
        <v>0</v>
      </c>
      <c r="AN10" s="36">
        <f t="shared" si="1"/>
        <v>92</v>
      </c>
      <c r="AO10" s="36">
        <f t="shared" si="1"/>
        <v>29</v>
      </c>
      <c r="AP10" s="36">
        <f t="shared" si="1"/>
        <v>0</v>
      </c>
      <c r="AQ10" s="36">
        <f t="shared" si="1"/>
        <v>65</v>
      </c>
      <c r="AR10" s="36">
        <f t="shared" si="1"/>
        <v>0</v>
      </c>
      <c r="AS10" s="36">
        <f t="shared" si="1"/>
        <v>0</v>
      </c>
      <c r="AT10" s="36">
        <f t="shared" si="1"/>
        <v>2</v>
      </c>
      <c r="AU10" s="36">
        <f t="shared" si="1"/>
        <v>52</v>
      </c>
      <c r="AV10" s="36">
        <f t="shared" si="1"/>
        <v>136</v>
      </c>
      <c r="AW10" s="36">
        <f t="shared" si="1"/>
        <v>0</v>
      </c>
      <c r="AX10" s="36">
        <f t="shared" si="1"/>
        <v>19</v>
      </c>
      <c r="AY10" s="36">
        <f t="shared" si="1"/>
        <v>264</v>
      </c>
      <c r="AZ10" s="36">
        <f t="shared" si="1"/>
        <v>39</v>
      </c>
      <c r="BA10" s="36">
        <f t="shared" si="1"/>
        <v>54</v>
      </c>
      <c r="BB10" s="36">
        <f t="shared" si="1"/>
        <v>33</v>
      </c>
      <c r="BC10" s="36">
        <f t="shared" si="1"/>
        <v>25</v>
      </c>
      <c r="BD10" s="150">
        <f t="shared" si="1"/>
        <v>0</v>
      </c>
      <c r="BE10" s="36">
        <f t="shared" si="1"/>
        <v>122</v>
      </c>
      <c r="BF10" s="36">
        <f t="shared" si="1"/>
        <v>19</v>
      </c>
      <c r="BG10" s="36">
        <f t="shared" si="1"/>
        <v>129</v>
      </c>
      <c r="BH10" s="36">
        <f t="shared" si="1"/>
        <v>212</v>
      </c>
      <c r="BI10" s="36">
        <f t="shared" si="1"/>
        <v>249</v>
      </c>
      <c r="BJ10" s="36">
        <f t="shared" si="1"/>
        <v>6</v>
      </c>
      <c r="BK10" s="36">
        <f t="shared" si="1"/>
        <v>41</v>
      </c>
      <c r="BL10" s="36">
        <f t="shared" si="1"/>
        <v>0</v>
      </c>
      <c r="BM10" s="36">
        <f t="shared" si="1"/>
        <v>0</v>
      </c>
      <c r="BN10" s="36">
        <f t="shared" ref="BN10:BR10" si="2">SUM(BN4:BN9)</f>
        <v>0</v>
      </c>
      <c r="BO10" s="127">
        <f t="shared" si="2"/>
        <v>0</v>
      </c>
      <c r="BP10" s="37">
        <f t="shared" si="2"/>
        <v>0</v>
      </c>
      <c r="BQ10" s="134">
        <f t="shared" si="2"/>
        <v>23</v>
      </c>
      <c r="BR10" s="126">
        <f t="shared" si="2"/>
        <v>3301</v>
      </c>
      <c r="BS10" s="18"/>
    </row>
    <row r="11" spans="1:74" ht="15" customHeight="1">
      <c r="A11" s="300" t="s">
        <v>76</v>
      </c>
      <c r="B11" s="103" t="s">
        <v>86</v>
      </c>
      <c r="C11" s="79" t="s">
        <v>70</v>
      </c>
      <c r="D11" s="19" t="s">
        <v>0</v>
      </c>
      <c r="E11" s="112"/>
      <c r="F11" s="23"/>
      <c r="G11" s="23">
        <v>4</v>
      </c>
      <c r="H11" s="23">
        <v>0</v>
      </c>
      <c r="I11" s="23"/>
      <c r="J11" s="38"/>
      <c r="K11" s="23"/>
      <c r="L11" s="23">
        <v>0</v>
      </c>
      <c r="M11" s="38"/>
      <c r="N11" s="23">
        <v>1</v>
      </c>
      <c r="O11" s="38">
        <v>0</v>
      </c>
      <c r="P11" s="23"/>
      <c r="Q11" s="38"/>
      <c r="R11" s="24">
        <v>0</v>
      </c>
      <c r="S11" s="24">
        <v>0</v>
      </c>
      <c r="T11" s="24"/>
      <c r="U11" s="38"/>
      <c r="V11" s="23">
        <v>0</v>
      </c>
      <c r="W11" s="23">
        <v>3</v>
      </c>
      <c r="X11" s="27"/>
      <c r="Y11" s="38">
        <v>0</v>
      </c>
      <c r="Z11" s="23"/>
      <c r="AA11" s="23">
        <v>0</v>
      </c>
      <c r="AB11" s="23">
        <v>0</v>
      </c>
      <c r="AC11" s="23">
        <v>0</v>
      </c>
      <c r="AD11" s="23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23"/>
      <c r="AK11" s="23">
        <v>0</v>
      </c>
      <c r="AL11" s="38">
        <v>0</v>
      </c>
      <c r="AM11" s="23"/>
      <c r="AN11" s="25">
        <v>0</v>
      </c>
      <c r="AO11" s="38">
        <v>0</v>
      </c>
      <c r="AP11" s="38"/>
      <c r="AQ11" s="27">
        <v>0</v>
      </c>
      <c r="AR11" s="38">
        <v>0</v>
      </c>
      <c r="AS11" s="27"/>
      <c r="AT11" s="27">
        <v>0</v>
      </c>
      <c r="AU11" s="38">
        <v>0</v>
      </c>
      <c r="AV11" s="38">
        <v>0</v>
      </c>
      <c r="AW11" s="23"/>
      <c r="AX11" s="23">
        <v>0</v>
      </c>
      <c r="AY11" s="38">
        <v>1</v>
      </c>
      <c r="AZ11" s="23">
        <v>0</v>
      </c>
      <c r="BA11" s="23">
        <v>0</v>
      </c>
      <c r="BB11" s="92">
        <v>0</v>
      </c>
      <c r="BC11" s="38">
        <v>0</v>
      </c>
      <c r="BD11" s="38"/>
      <c r="BE11" s="38">
        <v>0</v>
      </c>
      <c r="BF11" s="38">
        <v>0</v>
      </c>
      <c r="BG11" s="23">
        <v>5</v>
      </c>
      <c r="BH11" s="23">
        <v>3</v>
      </c>
      <c r="BI11" s="23">
        <v>4</v>
      </c>
      <c r="BJ11" s="38">
        <v>0</v>
      </c>
      <c r="BK11" s="38">
        <v>0</v>
      </c>
      <c r="BL11" s="23"/>
      <c r="BM11" s="23"/>
      <c r="BN11" s="38"/>
      <c r="BO11" s="38"/>
      <c r="BP11" s="39"/>
      <c r="BQ11" s="135">
        <v>0</v>
      </c>
      <c r="BR11" s="51">
        <f t="shared" ref="BR11:BR19" si="3">SUM(E11:BQ11)</f>
        <v>21</v>
      </c>
      <c r="BS11" s="17"/>
      <c r="BV11"/>
    </row>
    <row r="12" spans="1:74" ht="15" customHeight="1">
      <c r="A12" s="301"/>
      <c r="B12" s="104" t="s">
        <v>87</v>
      </c>
      <c r="C12" s="80" t="s">
        <v>71</v>
      </c>
      <c r="D12" s="16" t="s">
        <v>0</v>
      </c>
      <c r="E12" s="110"/>
      <c r="F12" s="23"/>
      <c r="G12" s="23">
        <v>1</v>
      </c>
      <c r="H12" s="23">
        <v>0</v>
      </c>
      <c r="I12" s="23"/>
      <c r="J12" s="23"/>
      <c r="K12" s="23"/>
      <c r="L12" s="23">
        <v>0</v>
      </c>
      <c r="M12" s="23"/>
      <c r="N12" s="23">
        <v>0</v>
      </c>
      <c r="O12" s="23">
        <v>0</v>
      </c>
      <c r="P12" s="23"/>
      <c r="Q12" s="23"/>
      <c r="R12" s="24">
        <v>0</v>
      </c>
      <c r="S12" s="24">
        <v>0</v>
      </c>
      <c r="T12" s="24"/>
      <c r="U12" s="28"/>
      <c r="V12" s="28">
        <v>0</v>
      </c>
      <c r="W12" s="28">
        <v>0</v>
      </c>
      <c r="X12" s="27"/>
      <c r="Y12" s="23">
        <v>0</v>
      </c>
      <c r="Z12" s="23"/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/>
      <c r="AK12" s="23">
        <v>0</v>
      </c>
      <c r="AL12" s="23">
        <v>0</v>
      </c>
      <c r="AM12" s="23"/>
      <c r="AN12" s="25">
        <v>0</v>
      </c>
      <c r="AO12" s="23">
        <v>0</v>
      </c>
      <c r="AP12" s="27"/>
      <c r="AQ12" s="27">
        <v>0</v>
      </c>
      <c r="AR12" s="27">
        <v>0</v>
      </c>
      <c r="AS12" s="27"/>
      <c r="AT12" s="27">
        <v>0</v>
      </c>
      <c r="AU12" s="23">
        <v>0</v>
      </c>
      <c r="AV12" s="23">
        <v>0</v>
      </c>
      <c r="AW12" s="23"/>
      <c r="AX12" s="23">
        <v>0</v>
      </c>
      <c r="AY12" s="23">
        <v>0</v>
      </c>
      <c r="AZ12" s="23">
        <v>0</v>
      </c>
      <c r="BA12" s="23">
        <v>0</v>
      </c>
      <c r="BB12" s="92">
        <v>0</v>
      </c>
      <c r="BC12" s="23">
        <v>0</v>
      </c>
      <c r="BD12" s="23"/>
      <c r="BE12" s="23">
        <v>0</v>
      </c>
      <c r="BF12" s="23">
        <v>0</v>
      </c>
      <c r="BG12" s="23">
        <v>0</v>
      </c>
      <c r="BH12" s="23">
        <v>9</v>
      </c>
      <c r="BI12" s="23">
        <v>2</v>
      </c>
      <c r="BJ12" s="23">
        <v>0</v>
      </c>
      <c r="BK12" s="23">
        <v>0</v>
      </c>
      <c r="BL12" s="23"/>
      <c r="BM12" s="23"/>
      <c r="BN12" s="23"/>
      <c r="BO12" s="23"/>
      <c r="BP12" s="29"/>
      <c r="BQ12" s="133">
        <v>0</v>
      </c>
      <c r="BR12" s="50">
        <f t="shared" si="3"/>
        <v>12</v>
      </c>
      <c r="BV12"/>
    </row>
    <row r="13" spans="1:74" ht="15" customHeight="1">
      <c r="A13" s="301"/>
      <c r="B13" s="104" t="s">
        <v>50</v>
      </c>
      <c r="C13" s="80" t="s">
        <v>42</v>
      </c>
      <c r="D13" s="13" t="s">
        <v>0</v>
      </c>
      <c r="E13" s="109"/>
      <c r="F13" s="23"/>
      <c r="G13" s="23">
        <v>0</v>
      </c>
      <c r="H13" s="23">
        <v>0</v>
      </c>
      <c r="I13" s="23"/>
      <c r="J13" s="23"/>
      <c r="K13" s="23"/>
      <c r="L13" s="23">
        <v>0</v>
      </c>
      <c r="M13" s="23"/>
      <c r="N13" s="23">
        <v>0</v>
      </c>
      <c r="O13" s="23">
        <v>0</v>
      </c>
      <c r="P13" s="23"/>
      <c r="Q13" s="23"/>
      <c r="R13" s="24">
        <v>1</v>
      </c>
      <c r="S13" s="24">
        <v>2</v>
      </c>
      <c r="T13" s="24"/>
      <c r="U13" s="28"/>
      <c r="V13" s="28">
        <v>0</v>
      </c>
      <c r="W13" s="28">
        <v>5</v>
      </c>
      <c r="X13" s="27"/>
      <c r="Y13" s="23">
        <v>0</v>
      </c>
      <c r="Z13" s="23"/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1</v>
      </c>
      <c r="AG13" s="23">
        <v>0</v>
      </c>
      <c r="AH13" s="23">
        <v>0</v>
      </c>
      <c r="AI13" s="23">
        <v>0</v>
      </c>
      <c r="AJ13" s="23"/>
      <c r="AK13" s="23">
        <v>0</v>
      </c>
      <c r="AL13" s="23">
        <v>0</v>
      </c>
      <c r="AM13" s="23"/>
      <c r="AN13" s="25">
        <v>8</v>
      </c>
      <c r="AO13" s="23">
        <v>0</v>
      </c>
      <c r="AP13" s="27"/>
      <c r="AQ13" s="27">
        <v>0</v>
      </c>
      <c r="AR13" s="27">
        <v>0</v>
      </c>
      <c r="AS13" s="27"/>
      <c r="AT13" s="27">
        <v>0</v>
      </c>
      <c r="AU13" s="23">
        <v>7</v>
      </c>
      <c r="AV13" s="23">
        <v>0</v>
      </c>
      <c r="AW13" s="23"/>
      <c r="AX13" s="23">
        <v>0</v>
      </c>
      <c r="AY13" s="23">
        <v>1</v>
      </c>
      <c r="AZ13" s="23">
        <v>0</v>
      </c>
      <c r="BA13" s="23">
        <v>0</v>
      </c>
      <c r="BB13" s="92">
        <v>0</v>
      </c>
      <c r="BC13" s="23">
        <v>0</v>
      </c>
      <c r="BD13" s="23"/>
      <c r="BE13" s="23">
        <v>7</v>
      </c>
      <c r="BF13" s="23">
        <v>0</v>
      </c>
      <c r="BG13" s="23">
        <v>0</v>
      </c>
      <c r="BH13" s="23">
        <v>5</v>
      </c>
      <c r="BI13" s="23">
        <v>2</v>
      </c>
      <c r="BJ13" s="23">
        <v>0</v>
      </c>
      <c r="BK13" s="23">
        <v>0</v>
      </c>
      <c r="BL13" s="23"/>
      <c r="BM13" s="23"/>
      <c r="BN13" s="23"/>
      <c r="BO13" s="23"/>
      <c r="BP13" s="29"/>
      <c r="BQ13" s="30">
        <v>0</v>
      </c>
      <c r="BR13" s="98">
        <f t="shared" si="3"/>
        <v>39</v>
      </c>
      <c r="BV13"/>
    </row>
    <row r="14" spans="1:74" ht="15" customHeight="1">
      <c r="A14" s="301"/>
      <c r="B14" s="104" t="s">
        <v>88</v>
      </c>
      <c r="C14" s="80" t="s">
        <v>43</v>
      </c>
      <c r="D14" s="13" t="s">
        <v>0</v>
      </c>
      <c r="E14" s="109"/>
      <c r="F14" s="23"/>
      <c r="G14" s="23">
        <v>7</v>
      </c>
      <c r="H14" s="23">
        <v>0</v>
      </c>
      <c r="I14" s="23"/>
      <c r="J14" s="23"/>
      <c r="K14" s="23">
        <v>10</v>
      </c>
      <c r="L14" s="23">
        <v>0</v>
      </c>
      <c r="M14" s="23"/>
      <c r="N14" s="23">
        <v>3</v>
      </c>
      <c r="O14" s="23">
        <v>16</v>
      </c>
      <c r="P14" s="23">
        <v>5</v>
      </c>
      <c r="Q14" s="23"/>
      <c r="R14" s="24">
        <v>0</v>
      </c>
      <c r="S14" s="24">
        <v>6</v>
      </c>
      <c r="T14" s="24"/>
      <c r="U14" s="28"/>
      <c r="V14" s="28">
        <v>0</v>
      </c>
      <c r="W14" s="28">
        <v>13</v>
      </c>
      <c r="X14" s="27"/>
      <c r="Y14" s="23">
        <v>1</v>
      </c>
      <c r="Z14" s="23"/>
      <c r="AA14" s="23">
        <v>0</v>
      </c>
      <c r="AB14" s="23">
        <v>0</v>
      </c>
      <c r="AC14" s="23">
        <v>44</v>
      </c>
      <c r="AD14" s="23">
        <v>0</v>
      </c>
      <c r="AE14" s="23">
        <v>0</v>
      </c>
      <c r="AF14" s="23">
        <v>1</v>
      </c>
      <c r="AG14" s="23">
        <v>0</v>
      </c>
      <c r="AH14" s="23">
        <v>0</v>
      </c>
      <c r="AI14" s="23">
        <v>0</v>
      </c>
      <c r="AJ14" s="23"/>
      <c r="AK14" s="23">
        <v>0</v>
      </c>
      <c r="AL14" s="23">
        <v>0</v>
      </c>
      <c r="AM14" s="23"/>
      <c r="AN14" s="25">
        <v>5</v>
      </c>
      <c r="AO14" s="23">
        <v>0</v>
      </c>
      <c r="AP14" s="27"/>
      <c r="AQ14" s="27">
        <v>0</v>
      </c>
      <c r="AR14" s="27">
        <v>1</v>
      </c>
      <c r="AS14" s="27"/>
      <c r="AT14" s="27">
        <v>0</v>
      </c>
      <c r="AU14" s="23">
        <v>1</v>
      </c>
      <c r="AV14" s="23">
        <v>0</v>
      </c>
      <c r="AW14" s="23"/>
      <c r="AX14" s="23">
        <v>0</v>
      </c>
      <c r="AY14" s="23">
        <v>0</v>
      </c>
      <c r="AZ14" s="23">
        <v>0</v>
      </c>
      <c r="BA14" s="23">
        <v>0</v>
      </c>
      <c r="BB14" s="92">
        <v>0</v>
      </c>
      <c r="BC14" s="23">
        <v>0</v>
      </c>
      <c r="BD14" s="23"/>
      <c r="BE14" s="23">
        <v>16</v>
      </c>
      <c r="BF14" s="23">
        <v>0</v>
      </c>
      <c r="BG14" s="23">
        <v>0</v>
      </c>
      <c r="BH14" s="23">
        <v>0</v>
      </c>
      <c r="BI14" s="23">
        <v>23</v>
      </c>
      <c r="BJ14" s="23">
        <v>2</v>
      </c>
      <c r="BK14" s="23">
        <v>0</v>
      </c>
      <c r="BL14" s="23"/>
      <c r="BM14" s="23"/>
      <c r="BN14" s="23"/>
      <c r="BO14" s="23"/>
      <c r="BP14" s="29"/>
      <c r="BQ14" s="132">
        <v>0</v>
      </c>
      <c r="BR14" s="71">
        <f t="shared" si="3"/>
        <v>154</v>
      </c>
      <c r="BV14"/>
    </row>
    <row r="15" spans="1:74" ht="15" customHeight="1">
      <c r="A15" s="301"/>
      <c r="B15" s="104" t="s">
        <v>91</v>
      </c>
      <c r="C15" s="80" t="s">
        <v>41</v>
      </c>
      <c r="D15" s="13" t="s">
        <v>0</v>
      </c>
      <c r="E15" s="110"/>
      <c r="F15" s="23"/>
      <c r="G15" s="23">
        <v>1</v>
      </c>
      <c r="H15" s="23">
        <v>0</v>
      </c>
      <c r="I15" s="23"/>
      <c r="J15" s="23">
        <v>5</v>
      </c>
      <c r="K15" s="23">
        <v>7</v>
      </c>
      <c r="L15" s="23">
        <v>0</v>
      </c>
      <c r="M15" s="23"/>
      <c r="N15" s="23">
        <v>0</v>
      </c>
      <c r="O15" s="23">
        <v>3</v>
      </c>
      <c r="P15" s="23">
        <v>4</v>
      </c>
      <c r="Q15" s="23"/>
      <c r="R15" s="24">
        <v>0</v>
      </c>
      <c r="S15" s="24">
        <v>0</v>
      </c>
      <c r="T15" s="24"/>
      <c r="U15" s="28"/>
      <c r="V15" s="28">
        <v>0</v>
      </c>
      <c r="W15" s="27">
        <v>10</v>
      </c>
      <c r="X15" s="27"/>
      <c r="Y15" s="23">
        <v>0</v>
      </c>
      <c r="Z15" s="23"/>
      <c r="AA15" s="23">
        <v>0</v>
      </c>
      <c r="AB15" s="23">
        <v>0</v>
      </c>
      <c r="AC15" s="23">
        <v>17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/>
      <c r="AK15" s="23">
        <v>0</v>
      </c>
      <c r="AL15" s="23">
        <v>0</v>
      </c>
      <c r="AM15" s="23"/>
      <c r="AN15" s="25">
        <v>7</v>
      </c>
      <c r="AO15" s="23">
        <v>0</v>
      </c>
      <c r="AP15" s="27"/>
      <c r="AQ15" s="27">
        <v>0</v>
      </c>
      <c r="AR15" s="27">
        <v>0</v>
      </c>
      <c r="AS15" s="27"/>
      <c r="AT15" s="27">
        <v>0</v>
      </c>
      <c r="AU15" s="23">
        <v>2</v>
      </c>
      <c r="AV15" s="23">
        <v>0</v>
      </c>
      <c r="AW15" s="23"/>
      <c r="AX15" s="23">
        <v>0</v>
      </c>
      <c r="AY15" s="23">
        <v>0</v>
      </c>
      <c r="AZ15" s="23">
        <v>0</v>
      </c>
      <c r="BA15" s="23">
        <v>0</v>
      </c>
      <c r="BB15" s="92">
        <v>0</v>
      </c>
      <c r="BC15" s="23">
        <v>0</v>
      </c>
      <c r="BD15" s="23"/>
      <c r="BE15" s="23">
        <v>0</v>
      </c>
      <c r="BF15" s="23">
        <v>0</v>
      </c>
      <c r="BG15" s="23">
        <v>0</v>
      </c>
      <c r="BH15" s="23">
        <v>0</v>
      </c>
      <c r="BI15" s="23">
        <v>6</v>
      </c>
      <c r="BJ15" s="23">
        <v>2</v>
      </c>
      <c r="BK15" s="23">
        <v>0</v>
      </c>
      <c r="BL15" s="23"/>
      <c r="BM15" s="23"/>
      <c r="BN15" s="23"/>
      <c r="BO15" s="23"/>
      <c r="BP15" s="29"/>
      <c r="BQ15" s="30">
        <v>0</v>
      </c>
      <c r="BR15" s="71">
        <f t="shared" si="3"/>
        <v>64</v>
      </c>
      <c r="BS15" s="17"/>
      <c r="BV15"/>
    </row>
    <row r="16" spans="1:74" ht="15" customHeight="1">
      <c r="A16" s="301"/>
      <c r="B16" s="104" t="s">
        <v>89</v>
      </c>
      <c r="C16" s="80" t="s">
        <v>66</v>
      </c>
      <c r="D16" s="13" t="s">
        <v>0</v>
      </c>
      <c r="E16" s="110"/>
      <c r="F16" s="23">
        <v>2</v>
      </c>
      <c r="G16" s="23">
        <v>8</v>
      </c>
      <c r="H16" s="23">
        <v>0</v>
      </c>
      <c r="I16" s="23"/>
      <c r="J16" s="23"/>
      <c r="K16" s="23">
        <v>1</v>
      </c>
      <c r="L16" s="23">
        <v>0</v>
      </c>
      <c r="M16" s="23"/>
      <c r="N16" s="23">
        <v>2</v>
      </c>
      <c r="O16" s="23">
        <v>1</v>
      </c>
      <c r="P16" s="23">
        <v>38</v>
      </c>
      <c r="Q16" s="23"/>
      <c r="R16" s="24">
        <v>1</v>
      </c>
      <c r="S16" s="24">
        <v>1</v>
      </c>
      <c r="T16" s="24"/>
      <c r="U16" s="28"/>
      <c r="V16" s="28">
        <v>1</v>
      </c>
      <c r="W16" s="27">
        <v>7</v>
      </c>
      <c r="X16" s="27"/>
      <c r="Y16" s="23">
        <v>5</v>
      </c>
      <c r="Z16" s="23"/>
      <c r="AA16" s="23">
        <v>0</v>
      </c>
      <c r="AB16" s="23">
        <v>0</v>
      </c>
      <c r="AC16" s="23">
        <v>6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/>
      <c r="AK16" s="23">
        <v>0</v>
      </c>
      <c r="AL16" s="23">
        <v>0</v>
      </c>
      <c r="AM16" s="23"/>
      <c r="AN16" s="25">
        <v>1</v>
      </c>
      <c r="AO16" s="23">
        <v>0</v>
      </c>
      <c r="AP16" s="27"/>
      <c r="AQ16" s="27">
        <v>0</v>
      </c>
      <c r="AR16" s="27">
        <v>0</v>
      </c>
      <c r="AS16" s="27"/>
      <c r="AT16" s="27">
        <v>0</v>
      </c>
      <c r="AU16" s="23">
        <v>1</v>
      </c>
      <c r="AV16" s="23">
        <v>2</v>
      </c>
      <c r="AW16" s="23"/>
      <c r="AX16" s="23">
        <v>0</v>
      </c>
      <c r="AY16" s="23">
        <v>4</v>
      </c>
      <c r="AZ16" s="23">
        <v>0</v>
      </c>
      <c r="BA16" s="23">
        <v>0</v>
      </c>
      <c r="BB16" s="92">
        <v>0</v>
      </c>
      <c r="BC16" s="23">
        <v>0</v>
      </c>
      <c r="BD16" s="23"/>
      <c r="BE16" s="23">
        <v>9</v>
      </c>
      <c r="BF16" s="23">
        <v>0</v>
      </c>
      <c r="BG16" s="23">
        <v>0</v>
      </c>
      <c r="BH16" s="23">
        <v>7</v>
      </c>
      <c r="BI16" s="23">
        <v>3</v>
      </c>
      <c r="BJ16" s="23">
        <v>0</v>
      </c>
      <c r="BK16" s="23">
        <v>0</v>
      </c>
      <c r="BL16" s="23"/>
      <c r="BM16" s="23"/>
      <c r="BN16" s="23"/>
      <c r="BO16" s="23"/>
      <c r="BP16" s="29"/>
      <c r="BQ16" s="30">
        <v>0</v>
      </c>
      <c r="BR16" s="71">
        <f t="shared" si="3"/>
        <v>100</v>
      </c>
      <c r="BS16" s="17"/>
      <c r="BV16"/>
    </row>
    <row r="17" spans="1:74" ht="15" customHeight="1">
      <c r="A17" s="301"/>
      <c r="B17" s="10" t="s">
        <v>52</v>
      </c>
      <c r="C17" s="80" t="s">
        <v>44</v>
      </c>
      <c r="D17" s="13" t="s">
        <v>0</v>
      </c>
      <c r="E17" s="110"/>
      <c r="F17" s="23"/>
      <c r="G17" s="23">
        <v>6</v>
      </c>
      <c r="H17" s="23">
        <v>0</v>
      </c>
      <c r="I17" s="23"/>
      <c r="J17" s="23"/>
      <c r="K17" s="23"/>
      <c r="L17" s="23">
        <v>0</v>
      </c>
      <c r="M17" s="23"/>
      <c r="N17" s="23">
        <v>7</v>
      </c>
      <c r="O17" s="23">
        <v>4</v>
      </c>
      <c r="P17" s="23">
        <v>11</v>
      </c>
      <c r="Q17" s="23"/>
      <c r="R17" s="24">
        <v>1</v>
      </c>
      <c r="S17" s="24">
        <v>0</v>
      </c>
      <c r="T17" s="24"/>
      <c r="U17" s="28"/>
      <c r="V17" s="28">
        <v>0</v>
      </c>
      <c r="W17" s="27">
        <v>5</v>
      </c>
      <c r="X17" s="27"/>
      <c r="Y17" s="23">
        <v>0</v>
      </c>
      <c r="Z17" s="23"/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/>
      <c r="AK17" s="28">
        <v>0</v>
      </c>
      <c r="AL17" s="23">
        <v>0</v>
      </c>
      <c r="AM17" s="23"/>
      <c r="AN17" s="25">
        <v>1</v>
      </c>
      <c r="AO17" s="23">
        <v>0</v>
      </c>
      <c r="AP17" s="27"/>
      <c r="AQ17" s="27">
        <v>0</v>
      </c>
      <c r="AR17" s="27">
        <v>0</v>
      </c>
      <c r="AS17" s="27"/>
      <c r="AT17" s="27">
        <v>0</v>
      </c>
      <c r="AU17" s="23">
        <v>0</v>
      </c>
      <c r="AV17" s="23">
        <v>1</v>
      </c>
      <c r="AW17" s="23"/>
      <c r="AX17" s="23">
        <v>0</v>
      </c>
      <c r="AY17" s="23">
        <v>0</v>
      </c>
      <c r="AZ17" s="23">
        <v>1</v>
      </c>
      <c r="BA17" s="23">
        <v>0</v>
      </c>
      <c r="BB17" s="92">
        <v>0</v>
      </c>
      <c r="BC17" s="23">
        <v>0</v>
      </c>
      <c r="BD17" s="23"/>
      <c r="BE17" s="23">
        <v>1</v>
      </c>
      <c r="BF17" s="23">
        <v>0</v>
      </c>
      <c r="BG17" s="23">
        <v>0</v>
      </c>
      <c r="BH17" s="23">
        <v>0</v>
      </c>
      <c r="BI17" s="23">
        <v>1</v>
      </c>
      <c r="BJ17" s="23">
        <v>0</v>
      </c>
      <c r="BK17" s="23">
        <v>0</v>
      </c>
      <c r="BL17" s="23"/>
      <c r="BM17" s="23"/>
      <c r="BN17" s="23"/>
      <c r="BO17" s="23"/>
      <c r="BP17" s="29"/>
      <c r="BQ17" s="30">
        <v>0</v>
      </c>
      <c r="BR17" s="71">
        <f t="shared" si="3"/>
        <v>39</v>
      </c>
      <c r="BS17" s="17"/>
      <c r="BV17"/>
    </row>
    <row r="18" spans="1:74" ht="15" customHeight="1">
      <c r="A18" s="301"/>
      <c r="B18" s="10" t="s">
        <v>51</v>
      </c>
      <c r="C18" s="80" t="s">
        <v>45</v>
      </c>
      <c r="D18" s="12" t="s">
        <v>0</v>
      </c>
      <c r="E18" s="110"/>
      <c r="F18" s="23"/>
      <c r="G18" s="23">
        <v>3</v>
      </c>
      <c r="H18" s="23">
        <v>0</v>
      </c>
      <c r="I18" s="23"/>
      <c r="J18" s="23">
        <v>2</v>
      </c>
      <c r="K18" s="23"/>
      <c r="L18" s="23">
        <v>0</v>
      </c>
      <c r="M18" s="23"/>
      <c r="N18" s="23">
        <v>7</v>
      </c>
      <c r="O18" s="23"/>
      <c r="P18" s="23">
        <v>13</v>
      </c>
      <c r="Q18" s="23"/>
      <c r="R18" s="24">
        <v>0</v>
      </c>
      <c r="S18" s="24">
        <v>9</v>
      </c>
      <c r="T18" s="24"/>
      <c r="U18" s="28"/>
      <c r="V18" s="28">
        <v>12</v>
      </c>
      <c r="W18" s="27">
        <v>6</v>
      </c>
      <c r="X18" s="27"/>
      <c r="Y18" s="23">
        <v>0</v>
      </c>
      <c r="Z18" s="23"/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1</v>
      </c>
      <c r="AG18" s="23">
        <v>34</v>
      </c>
      <c r="AH18" s="23">
        <v>0</v>
      </c>
      <c r="AI18" s="23">
        <v>4</v>
      </c>
      <c r="AJ18" s="23"/>
      <c r="AK18" s="23">
        <v>0</v>
      </c>
      <c r="AL18" s="23">
        <v>0</v>
      </c>
      <c r="AM18" s="23"/>
      <c r="AN18" s="25">
        <v>6</v>
      </c>
      <c r="AO18" s="23">
        <v>0</v>
      </c>
      <c r="AP18" s="27"/>
      <c r="AQ18" s="27">
        <v>11</v>
      </c>
      <c r="AR18" s="27">
        <v>0</v>
      </c>
      <c r="AS18" s="27"/>
      <c r="AT18" s="27">
        <v>0</v>
      </c>
      <c r="AU18" s="23">
        <v>4</v>
      </c>
      <c r="AV18" s="23">
        <v>1</v>
      </c>
      <c r="AW18" s="23"/>
      <c r="AX18" s="23">
        <v>0</v>
      </c>
      <c r="AY18" s="23">
        <v>15</v>
      </c>
      <c r="AZ18" s="23">
        <v>3</v>
      </c>
      <c r="BA18" s="23">
        <v>0</v>
      </c>
      <c r="BB18" s="92">
        <v>0</v>
      </c>
      <c r="BC18" s="23">
        <v>0</v>
      </c>
      <c r="BD18" s="23"/>
      <c r="BE18" s="23">
        <v>2</v>
      </c>
      <c r="BF18" s="23">
        <v>0</v>
      </c>
      <c r="BG18" s="23">
        <v>1</v>
      </c>
      <c r="BH18" s="23">
        <v>4</v>
      </c>
      <c r="BI18" s="23">
        <v>4</v>
      </c>
      <c r="BJ18" s="23">
        <v>0</v>
      </c>
      <c r="BK18" s="23">
        <v>0</v>
      </c>
      <c r="BL18" s="23"/>
      <c r="BM18" s="23"/>
      <c r="BN18" s="23"/>
      <c r="BO18" s="23"/>
      <c r="BP18" s="29"/>
      <c r="BQ18" s="133">
        <v>0</v>
      </c>
      <c r="BR18" s="50">
        <f t="shared" si="3"/>
        <v>142</v>
      </c>
      <c r="BS18" s="17"/>
      <c r="BV18"/>
    </row>
    <row r="19" spans="1:74" ht="15" customHeight="1" thickBot="1">
      <c r="A19" s="301"/>
      <c r="B19" s="10" t="s">
        <v>20</v>
      </c>
      <c r="C19" s="81" t="s">
        <v>1</v>
      </c>
      <c r="D19" s="20" t="s">
        <v>0</v>
      </c>
      <c r="E19" s="113"/>
      <c r="F19" s="32">
        <v>26</v>
      </c>
      <c r="G19" s="32">
        <v>0</v>
      </c>
      <c r="H19" s="32">
        <v>0</v>
      </c>
      <c r="I19" s="32"/>
      <c r="J19" s="32">
        <v>64</v>
      </c>
      <c r="K19" s="32">
        <v>104</v>
      </c>
      <c r="L19" s="32">
        <v>0</v>
      </c>
      <c r="M19" s="32"/>
      <c r="N19" s="34">
        <v>102</v>
      </c>
      <c r="O19" s="32"/>
      <c r="P19" s="32">
        <v>23</v>
      </c>
      <c r="Q19" s="32"/>
      <c r="R19" s="33">
        <v>88</v>
      </c>
      <c r="S19" s="34">
        <v>33</v>
      </c>
      <c r="T19" s="33"/>
      <c r="U19" s="34"/>
      <c r="V19" s="34">
        <v>378</v>
      </c>
      <c r="W19" s="31">
        <v>398</v>
      </c>
      <c r="X19" s="31"/>
      <c r="Y19" s="32">
        <v>0</v>
      </c>
      <c r="Z19" s="32"/>
      <c r="AA19" s="32">
        <v>0</v>
      </c>
      <c r="AB19" s="32">
        <v>127</v>
      </c>
      <c r="AC19" s="32">
        <v>0</v>
      </c>
      <c r="AD19" s="32">
        <v>0</v>
      </c>
      <c r="AE19" s="32">
        <v>0</v>
      </c>
      <c r="AF19" s="32">
        <v>0</v>
      </c>
      <c r="AG19" s="32">
        <v>558</v>
      </c>
      <c r="AH19" s="32">
        <v>0</v>
      </c>
      <c r="AI19" s="32">
        <v>112</v>
      </c>
      <c r="AJ19" s="34"/>
      <c r="AK19" s="34">
        <v>0</v>
      </c>
      <c r="AL19" s="32">
        <v>0</v>
      </c>
      <c r="AM19" s="32"/>
      <c r="AN19" s="40">
        <v>0</v>
      </c>
      <c r="AO19" s="34">
        <v>0</v>
      </c>
      <c r="AP19" s="34"/>
      <c r="AQ19" s="35">
        <v>298</v>
      </c>
      <c r="AR19" s="34">
        <v>138</v>
      </c>
      <c r="AS19" s="34"/>
      <c r="AT19" s="34">
        <v>38</v>
      </c>
      <c r="AU19" s="34">
        <v>0</v>
      </c>
      <c r="AV19" s="34">
        <v>3</v>
      </c>
      <c r="AW19" s="32"/>
      <c r="AX19" s="32">
        <v>0</v>
      </c>
      <c r="AY19" s="32">
        <v>1</v>
      </c>
      <c r="AZ19" s="32">
        <v>0</v>
      </c>
      <c r="BA19" s="32">
        <v>110</v>
      </c>
      <c r="BB19" s="95">
        <v>47</v>
      </c>
      <c r="BC19" s="32">
        <v>0</v>
      </c>
      <c r="BD19" s="32"/>
      <c r="BE19" s="32">
        <v>4</v>
      </c>
      <c r="BF19" s="32">
        <v>0</v>
      </c>
      <c r="BG19" s="34">
        <v>0</v>
      </c>
      <c r="BH19" s="32">
        <v>0</v>
      </c>
      <c r="BI19" s="32">
        <v>0</v>
      </c>
      <c r="BJ19" s="34">
        <v>0</v>
      </c>
      <c r="BK19" s="34">
        <v>0</v>
      </c>
      <c r="BL19" s="32"/>
      <c r="BM19" s="32"/>
      <c r="BN19" s="32"/>
      <c r="BO19" s="32"/>
      <c r="BP19" s="41"/>
      <c r="BQ19" s="132">
        <v>0</v>
      </c>
      <c r="BR19" s="97">
        <f t="shared" si="3"/>
        <v>2652</v>
      </c>
      <c r="BS19" s="17"/>
      <c r="BV19"/>
    </row>
    <row r="20" spans="1:74" ht="15" customHeight="1" thickBot="1">
      <c r="A20" s="306" t="s">
        <v>72</v>
      </c>
      <c r="B20" s="307"/>
      <c r="C20" s="307"/>
      <c r="D20" s="308"/>
      <c r="E20" s="106">
        <f>SUM(E11:E19)</f>
        <v>0</v>
      </c>
      <c r="F20" s="42">
        <f t="shared" ref="F20:BP20" si="4">SUM(F11:F19)</f>
        <v>28</v>
      </c>
      <c r="G20" s="42">
        <f>SUM(G11:G19)</f>
        <v>30</v>
      </c>
      <c r="H20" s="42">
        <f t="shared" si="4"/>
        <v>0</v>
      </c>
      <c r="I20" s="42">
        <f>SUM(I11:I19)</f>
        <v>0</v>
      </c>
      <c r="J20" s="42">
        <f t="shared" si="4"/>
        <v>71</v>
      </c>
      <c r="K20" s="42">
        <f t="shared" si="4"/>
        <v>122</v>
      </c>
      <c r="L20" s="42">
        <f>SUM(L11:L19)</f>
        <v>0</v>
      </c>
      <c r="M20" s="151">
        <f t="shared" si="4"/>
        <v>0</v>
      </c>
      <c r="N20" s="42">
        <f t="shared" si="4"/>
        <v>122</v>
      </c>
      <c r="O20" s="42">
        <f t="shared" si="4"/>
        <v>24</v>
      </c>
      <c r="P20" s="42">
        <f t="shared" si="4"/>
        <v>94</v>
      </c>
      <c r="Q20" s="151">
        <f>SUM(Q11:Q19)</f>
        <v>0</v>
      </c>
      <c r="R20" s="42">
        <f t="shared" si="4"/>
        <v>91</v>
      </c>
      <c r="S20" s="42">
        <f t="shared" si="4"/>
        <v>51</v>
      </c>
      <c r="T20" s="42">
        <f>SUM(T11:T19)</f>
        <v>0</v>
      </c>
      <c r="U20" s="42">
        <f>SUM(U11:U19)</f>
        <v>0</v>
      </c>
      <c r="V20" s="42">
        <f t="shared" si="4"/>
        <v>391</v>
      </c>
      <c r="W20" s="42">
        <f t="shared" si="4"/>
        <v>447</v>
      </c>
      <c r="X20" s="42">
        <f>SUM(X11:X19)</f>
        <v>0</v>
      </c>
      <c r="Y20" s="42">
        <f t="shared" si="4"/>
        <v>6</v>
      </c>
      <c r="Z20" s="42">
        <f>SUM(Z11:Z19)</f>
        <v>0</v>
      </c>
      <c r="AA20" s="42">
        <f>SUM(AA11:AA19)</f>
        <v>0</v>
      </c>
      <c r="AB20" s="42">
        <f t="shared" si="4"/>
        <v>127</v>
      </c>
      <c r="AC20" s="42">
        <f t="shared" si="4"/>
        <v>67</v>
      </c>
      <c r="AD20" s="42">
        <f>SUM(AD11:AD19)</f>
        <v>0</v>
      </c>
      <c r="AE20" s="42">
        <f>SUM(AE11:AE19)</f>
        <v>0</v>
      </c>
      <c r="AF20" s="42">
        <f t="shared" si="4"/>
        <v>3</v>
      </c>
      <c r="AG20" s="42">
        <f t="shared" si="4"/>
        <v>592</v>
      </c>
      <c r="AH20" s="42">
        <f t="shared" si="4"/>
        <v>0</v>
      </c>
      <c r="AI20" s="42">
        <f t="shared" si="4"/>
        <v>116</v>
      </c>
      <c r="AJ20" s="42">
        <f>SUM(AJ11:AJ19)</f>
        <v>0</v>
      </c>
      <c r="AK20" s="42">
        <f t="shared" si="4"/>
        <v>0</v>
      </c>
      <c r="AL20" s="42">
        <f t="shared" si="4"/>
        <v>0</v>
      </c>
      <c r="AM20" s="42">
        <f>SUM(AM11:AM19)</f>
        <v>0</v>
      </c>
      <c r="AN20" s="42">
        <f t="shared" si="4"/>
        <v>28</v>
      </c>
      <c r="AO20" s="42">
        <f t="shared" si="4"/>
        <v>0</v>
      </c>
      <c r="AP20" s="42">
        <f>SUM(AP11:AP19)</f>
        <v>0</v>
      </c>
      <c r="AQ20" s="42">
        <f t="shared" si="4"/>
        <v>309</v>
      </c>
      <c r="AR20" s="42">
        <f t="shared" si="4"/>
        <v>139</v>
      </c>
      <c r="AS20" s="42">
        <f>SUM(AS11:AS19)</f>
        <v>0</v>
      </c>
      <c r="AT20" s="42">
        <f t="shared" si="4"/>
        <v>38</v>
      </c>
      <c r="AU20" s="42">
        <f t="shared" si="4"/>
        <v>15</v>
      </c>
      <c r="AV20" s="42">
        <f t="shared" si="4"/>
        <v>7</v>
      </c>
      <c r="AW20" s="42">
        <f t="shared" si="4"/>
        <v>0</v>
      </c>
      <c r="AX20" s="42">
        <f>SUM(AX11:AX19)</f>
        <v>0</v>
      </c>
      <c r="AY20" s="42">
        <f t="shared" si="4"/>
        <v>22</v>
      </c>
      <c r="AZ20" s="42">
        <f t="shared" si="4"/>
        <v>4</v>
      </c>
      <c r="BA20" s="42">
        <f t="shared" si="4"/>
        <v>110</v>
      </c>
      <c r="BB20" s="42">
        <f t="shared" si="4"/>
        <v>47</v>
      </c>
      <c r="BC20" s="42">
        <f t="shared" si="4"/>
        <v>0</v>
      </c>
      <c r="BD20" s="151">
        <f>SUM(BD11:BD19)</f>
        <v>0</v>
      </c>
      <c r="BE20" s="42">
        <f t="shared" si="4"/>
        <v>39</v>
      </c>
      <c r="BF20" s="42">
        <f t="shared" si="4"/>
        <v>0</v>
      </c>
      <c r="BG20" s="42">
        <f t="shared" si="4"/>
        <v>6</v>
      </c>
      <c r="BH20" s="42">
        <f t="shared" si="4"/>
        <v>28</v>
      </c>
      <c r="BI20" s="42">
        <f t="shared" si="4"/>
        <v>45</v>
      </c>
      <c r="BJ20" s="42">
        <f t="shared" si="4"/>
        <v>4</v>
      </c>
      <c r="BK20" s="42">
        <v>0</v>
      </c>
      <c r="BL20" s="42">
        <f t="shared" si="4"/>
        <v>0</v>
      </c>
      <c r="BM20" s="42">
        <f>SUM(BM11:BM19)</f>
        <v>0</v>
      </c>
      <c r="BN20" s="42">
        <f>SUM(BN11:BN19)</f>
        <v>0</v>
      </c>
      <c r="BO20" s="154">
        <f>SUM(BO11:BO19)</f>
        <v>0</v>
      </c>
      <c r="BP20" s="127">
        <f t="shared" si="4"/>
        <v>0</v>
      </c>
      <c r="BQ20" s="136">
        <f>SUM(BQ11:BQ19)</f>
        <v>0</v>
      </c>
      <c r="BR20" s="128">
        <f>SUM(BR11:BR19)</f>
        <v>3223</v>
      </c>
      <c r="BS20" s="17"/>
      <c r="BV20"/>
    </row>
    <row r="21" spans="1:74" ht="15" customHeight="1" thickBot="1">
      <c r="A21" s="289" t="s">
        <v>74</v>
      </c>
      <c r="B21" s="290"/>
      <c r="C21" s="291"/>
      <c r="D21" s="292"/>
      <c r="E21" s="43">
        <f>SUM(E20,E10)</f>
        <v>0</v>
      </c>
      <c r="F21" s="107">
        <f t="shared" ref="F21" si="5">SUM(F20,F10)</f>
        <v>51</v>
      </c>
      <c r="G21" s="45">
        <f>SUM(G20,G10)</f>
        <v>255</v>
      </c>
      <c r="H21" s="44">
        <f t="shared" ref="H21:BP21" si="6">SUM(H20,H10)</f>
        <v>16</v>
      </c>
      <c r="I21" s="44">
        <f>SUM(I10,I20)</f>
        <v>0</v>
      </c>
      <c r="J21" s="44">
        <f t="shared" si="6"/>
        <v>73</v>
      </c>
      <c r="K21" s="44">
        <f t="shared" si="6"/>
        <v>167</v>
      </c>
      <c r="L21" s="44">
        <f>SUM(L10,L20)</f>
        <v>13</v>
      </c>
      <c r="M21" s="149">
        <f t="shared" si="6"/>
        <v>0</v>
      </c>
      <c r="N21" s="44">
        <f t="shared" si="6"/>
        <v>291</v>
      </c>
      <c r="O21" s="44">
        <f t="shared" si="6"/>
        <v>59</v>
      </c>
      <c r="P21" s="44">
        <f t="shared" si="6"/>
        <v>125</v>
      </c>
      <c r="Q21" s="149">
        <f>SUM(Q10,Q20)</f>
        <v>0</v>
      </c>
      <c r="R21" s="44">
        <f t="shared" si="6"/>
        <v>112</v>
      </c>
      <c r="S21" s="44">
        <f t="shared" si="6"/>
        <v>172</v>
      </c>
      <c r="T21" s="44">
        <f>SUM(T20,T10)</f>
        <v>0</v>
      </c>
      <c r="U21" s="44">
        <f>SUM(U20,U10)</f>
        <v>0</v>
      </c>
      <c r="V21" s="44">
        <f t="shared" si="6"/>
        <v>444</v>
      </c>
      <c r="W21" s="44">
        <f t="shared" si="6"/>
        <v>483</v>
      </c>
      <c r="X21" s="44">
        <f>SUM(X20,X10)</f>
        <v>0</v>
      </c>
      <c r="Y21" s="44">
        <f t="shared" si="6"/>
        <v>21</v>
      </c>
      <c r="Z21" s="47">
        <f>SUM(Z20,Z10)</f>
        <v>0</v>
      </c>
      <c r="AA21" s="47">
        <f>SUM(AA20,AA10)</f>
        <v>140</v>
      </c>
      <c r="AB21" s="46">
        <f t="shared" si="6"/>
        <v>159</v>
      </c>
      <c r="AC21" s="44">
        <f t="shared" si="6"/>
        <v>162</v>
      </c>
      <c r="AD21" s="44">
        <f>SUM(AD20,AD10)</f>
        <v>13</v>
      </c>
      <c r="AE21" s="46">
        <f>SUM(AE10,AE20)</f>
        <v>102</v>
      </c>
      <c r="AF21" s="44">
        <f t="shared" si="6"/>
        <v>74</v>
      </c>
      <c r="AG21" s="44">
        <f t="shared" si="6"/>
        <v>730</v>
      </c>
      <c r="AH21" s="44">
        <f t="shared" si="6"/>
        <v>48</v>
      </c>
      <c r="AI21" s="44">
        <f t="shared" si="6"/>
        <v>297</v>
      </c>
      <c r="AJ21" s="44">
        <f>SUM(AJ20,AJ10)</f>
        <v>0</v>
      </c>
      <c r="AK21" s="44">
        <f t="shared" si="6"/>
        <v>49</v>
      </c>
      <c r="AL21" s="44">
        <f t="shared" si="6"/>
        <v>22</v>
      </c>
      <c r="AM21" s="44">
        <f>SUM(AM10,AM20)</f>
        <v>0</v>
      </c>
      <c r="AN21" s="44">
        <f t="shared" si="6"/>
        <v>120</v>
      </c>
      <c r="AO21" s="44">
        <f t="shared" si="6"/>
        <v>29</v>
      </c>
      <c r="AP21" s="44">
        <f>SUM(AP20,AP10)</f>
        <v>0</v>
      </c>
      <c r="AQ21" s="44">
        <f t="shared" si="6"/>
        <v>374</v>
      </c>
      <c r="AR21" s="44">
        <f t="shared" si="6"/>
        <v>139</v>
      </c>
      <c r="AS21" s="44">
        <f>SUM(AS10,AS20)</f>
        <v>0</v>
      </c>
      <c r="AT21" s="44">
        <f t="shared" si="6"/>
        <v>40</v>
      </c>
      <c r="AU21" s="44">
        <f t="shared" si="6"/>
        <v>67</v>
      </c>
      <c r="AV21" s="44">
        <f t="shared" si="6"/>
        <v>143</v>
      </c>
      <c r="AW21" s="44">
        <f t="shared" si="6"/>
        <v>0</v>
      </c>
      <c r="AX21" s="44">
        <f>SUM(AX20,AX10)</f>
        <v>19</v>
      </c>
      <c r="AY21" s="44">
        <f t="shared" ref="AY21" si="7">SUM(AY20,AY10)</f>
        <v>286</v>
      </c>
      <c r="AZ21" s="44">
        <f t="shared" si="6"/>
        <v>43</v>
      </c>
      <c r="BA21" s="44">
        <f t="shared" si="6"/>
        <v>164</v>
      </c>
      <c r="BB21" s="96">
        <f t="shared" si="6"/>
        <v>80</v>
      </c>
      <c r="BC21" s="47">
        <f t="shared" si="6"/>
        <v>25</v>
      </c>
      <c r="BD21" s="230">
        <f>SUM(BD10,BD20)</f>
        <v>0</v>
      </c>
      <c r="BE21" s="47">
        <f t="shared" si="6"/>
        <v>161</v>
      </c>
      <c r="BF21" s="47">
        <f t="shared" si="6"/>
        <v>19</v>
      </c>
      <c r="BG21" s="47">
        <f t="shared" si="6"/>
        <v>135</v>
      </c>
      <c r="BH21" s="47">
        <f t="shared" si="6"/>
        <v>240</v>
      </c>
      <c r="BI21" s="44">
        <f>SUM(BI20,BI10)</f>
        <v>294</v>
      </c>
      <c r="BJ21" s="44">
        <f t="shared" si="6"/>
        <v>10</v>
      </c>
      <c r="BK21" s="44">
        <f>SUM(BK20,BK10)</f>
        <v>41</v>
      </c>
      <c r="BL21" s="44">
        <f t="shared" si="6"/>
        <v>0</v>
      </c>
      <c r="BM21" s="44">
        <f>SUM(BM20,BM10)</f>
        <v>0</v>
      </c>
      <c r="BN21" s="44">
        <f>SUM(BN20,BN10)</f>
        <v>0</v>
      </c>
      <c r="BO21" s="152">
        <f>SUM(BO20,BO10)</f>
        <v>0</v>
      </c>
      <c r="BP21" s="107">
        <f t="shared" si="6"/>
        <v>0</v>
      </c>
      <c r="BQ21" s="48">
        <f>SUM(BQ10,BQ20)</f>
        <v>23</v>
      </c>
      <c r="BR21" s="52">
        <f>SUM(E21:BQ21)</f>
        <v>6530</v>
      </c>
      <c r="BV21"/>
    </row>
    <row r="22" spans="1:74" ht="15" customHeight="1" thickTop="1" thickBot="1">
      <c r="A22" s="309" t="s">
        <v>75</v>
      </c>
      <c r="B22" s="310"/>
      <c r="C22" s="311"/>
      <c r="D22" s="83" t="s">
        <v>0</v>
      </c>
      <c r="E22" s="84"/>
      <c r="F22" s="85"/>
      <c r="G22" s="86">
        <v>131</v>
      </c>
      <c r="H22" s="87">
        <v>4</v>
      </c>
      <c r="I22" s="87"/>
      <c r="J22" s="87">
        <v>1</v>
      </c>
      <c r="K22" s="87">
        <v>31</v>
      </c>
      <c r="L22" s="87">
        <v>3</v>
      </c>
      <c r="M22" s="87"/>
      <c r="N22" s="87">
        <v>69</v>
      </c>
      <c r="O22" s="89">
        <v>16</v>
      </c>
      <c r="P22" s="87">
        <v>30</v>
      </c>
      <c r="Q22" s="87"/>
      <c r="R22" s="88">
        <v>30</v>
      </c>
      <c r="S22" s="87">
        <v>31</v>
      </c>
      <c r="T22" s="87"/>
      <c r="U22" s="87"/>
      <c r="V22" s="88">
        <v>20</v>
      </c>
      <c r="W22" s="87">
        <v>29</v>
      </c>
      <c r="X22" s="87"/>
      <c r="Y22" s="87">
        <v>18</v>
      </c>
      <c r="Z22" s="87"/>
      <c r="AA22" s="87">
        <v>0</v>
      </c>
      <c r="AB22" s="87">
        <v>31</v>
      </c>
      <c r="AC22" s="87">
        <v>74</v>
      </c>
      <c r="AD22" s="87">
        <v>15</v>
      </c>
      <c r="AE22" s="87">
        <v>0</v>
      </c>
      <c r="AF22" s="87">
        <v>45</v>
      </c>
      <c r="AG22" s="87">
        <v>191</v>
      </c>
      <c r="AH22" s="87">
        <v>0</v>
      </c>
      <c r="AI22" s="87">
        <v>70</v>
      </c>
      <c r="AJ22" s="87"/>
      <c r="AK22" s="87">
        <v>71</v>
      </c>
      <c r="AL22" s="87">
        <v>6</v>
      </c>
      <c r="AM22" s="87"/>
      <c r="AN22" s="87">
        <v>68</v>
      </c>
      <c r="AO22" s="87">
        <v>8</v>
      </c>
      <c r="AP22" s="87"/>
      <c r="AQ22" s="87">
        <v>47</v>
      </c>
      <c r="AR22" s="87">
        <v>0</v>
      </c>
      <c r="AS22" s="87"/>
      <c r="AT22" s="87">
        <v>0</v>
      </c>
      <c r="AU22" s="87">
        <v>3</v>
      </c>
      <c r="AV22" s="87">
        <v>172</v>
      </c>
      <c r="AW22" s="87"/>
      <c r="AX22" s="87">
        <v>0</v>
      </c>
      <c r="AY22" s="87">
        <v>135</v>
      </c>
      <c r="AZ22" s="87">
        <v>15</v>
      </c>
      <c r="BA22" s="87">
        <v>3</v>
      </c>
      <c r="BB22" s="87">
        <v>12</v>
      </c>
      <c r="BC22" s="87">
        <v>0</v>
      </c>
      <c r="BD22" s="87"/>
      <c r="BE22" s="87">
        <v>62</v>
      </c>
      <c r="BF22" s="87">
        <v>0</v>
      </c>
      <c r="BG22" s="87">
        <v>109</v>
      </c>
      <c r="BH22" s="87">
        <v>192</v>
      </c>
      <c r="BI22" s="87">
        <v>85</v>
      </c>
      <c r="BJ22" s="87">
        <v>0</v>
      </c>
      <c r="BK22" s="87">
        <v>17</v>
      </c>
      <c r="BL22" s="87"/>
      <c r="BM22" s="87"/>
      <c r="BN22" s="87"/>
      <c r="BO22" s="87"/>
      <c r="BP22" s="88"/>
      <c r="BQ22" s="137">
        <v>9</v>
      </c>
      <c r="BR22" s="90">
        <f>SUM(E22:BQ22)</f>
        <v>1853</v>
      </c>
      <c r="BV22"/>
    </row>
    <row r="23" spans="1:74" ht="15" customHeight="1" thickTop="1" thickBot="1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102"/>
      <c r="BV23"/>
    </row>
    <row r="24" spans="1:74" ht="13.5" thickTop="1">
      <c r="A24" s="1"/>
      <c r="B24" s="1"/>
      <c r="C24" s="1"/>
      <c r="L24" s="155"/>
      <c r="Y24" s="1"/>
      <c r="Z24" s="1"/>
      <c r="AA24" s="1"/>
      <c r="AB24" s="1"/>
      <c r="AC24" s="1"/>
      <c r="AD24" s="1"/>
    </row>
    <row r="25" spans="1:74">
      <c r="M25" s="156"/>
      <c r="BQ25" s="157"/>
    </row>
    <row r="26" spans="1:74">
      <c r="M26" s="156"/>
      <c r="P26" s="114"/>
      <c r="BQ26" s="157"/>
    </row>
    <row r="27" spans="1:74">
      <c r="L27" s="155"/>
      <c r="M27" s="156"/>
      <c r="BQ27" s="157"/>
    </row>
    <row r="28" spans="1:74">
      <c r="M28" s="143"/>
    </row>
  </sheetData>
  <customSheetViews>
    <customSheetView guid="{8CE6726E-38B5-4F88-8DD0-DA5A3A23ACC2}" scale="71" showGridLines="0" zeroValues="0" printArea="1" showRuler="0">
      <selection activeCell="AK29" sqref="AK29"/>
      <pageMargins left="0.19685039370078741" right="0.19685039370078741" top="0.39370078740157483" bottom="0" header="0.11811023622047245" footer="0"/>
      <printOptions horizontalCentered="1"/>
      <pageSetup paperSize="9" scale="90" orientation="landscape" horizontalDpi="300" r:id="rId1"/>
      <headerFooter alignWithMargins="0">
        <oddHeader>&amp;LCENTRE DE STOMATHERAPIE DE : RECAPITULATIF NOUVEAUX PATIENTS
&amp;RET-CH  - STATISTIQUES 2005</oddHeader>
      </headerFooter>
    </customSheetView>
  </customSheetViews>
  <mergeCells count="77">
    <mergeCell ref="E2:E3"/>
    <mergeCell ref="B3:D3"/>
    <mergeCell ref="N2:N3"/>
    <mergeCell ref="F2:F3"/>
    <mergeCell ref="G2:G3"/>
    <mergeCell ref="H2:H3"/>
    <mergeCell ref="I2:I3"/>
    <mergeCell ref="B2:D2"/>
    <mergeCell ref="M2:M3"/>
    <mergeCell ref="J2:J3"/>
    <mergeCell ref="K2:K3"/>
    <mergeCell ref="L2:L3"/>
    <mergeCell ref="A10:D10"/>
    <mergeCell ref="A20:D20"/>
    <mergeCell ref="A22:C22"/>
    <mergeCell ref="A2:A3"/>
    <mergeCell ref="A1:D1"/>
    <mergeCell ref="A23:BR23"/>
    <mergeCell ref="A21:D21"/>
    <mergeCell ref="BR2:BR3"/>
    <mergeCell ref="AI2:AI3"/>
    <mergeCell ref="Y2:Y3"/>
    <mergeCell ref="AB2:AB3"/>
    <mergeCell ref="AA2:AA3"/>
    <mergeCell ref="AC2:AC3"/>
    <mergeCell ref="AE2:AE3"/>
    <mergeCell ref="AF2:AF3"/>
    <mergeCell ref="BC2:BC3"/>
    <mergeCell ref="AG2:AG3"/>
    <mergeCell ref="O2:O3"/>
    <mergeCell ref="P2:P3"/>
    <mergeCell ref="A4:A9"/>
    <mergeCell ref="A11:A19"/>
    <mergeCell ref="Q2:Q3"/>
    <mergeCell ref="R2:R3"/>
    <mergeCell ref="T2:T3"/>
    <mergeCell ref="U2:U3"/>
    <mergeCell ref="V2:V3"/>
    <mergeCell ref="S2:S3"/>
    <mergeCell ref="W2:W3"/>
    <mergeCell ref="X2:X3"/>
    <mergeCell ref="AK2:AK3"/>
    <mergeCell ref="AL2:AL3"/>
    <mergeCell ref="AJ2:AJ3"/>
    <mergeCell ref="AH2:AH3"/>
    <mergeCell ref="AQ2:AQ3"/>
    <mergeCell ref="AR2:AR3"/>
    <mergeCell ref="AS2:AS3"/>
    <mergeCell ref="AT2:AT3"/>
    <mergeCell ref="AZ2:AZ3"/>
    <mergeCell ref="AY2:AY3"/>
    <mergeCell ref="BL2:BL3"/>
    <mergeCell ref="BE2:BE3"/>
    <mergeCell ref="BH2:BH3"/>
    <mergeCell ref="BA2:BA3"/>
    <mergeCell ref="BB2:BB3"/>
    <mergeCell ref="BQ2:BQ3"/>
    <mergeCell ref="BM2:BM3"/>
    <mergeCell ref="BN2:BN3"/>
    <mergeCell ref="BO2:BO3"/>
    <mergeCell ref="BP2:BP3"/>
    <mergeCell ref="AM2:AM3"/>
    <mergeCell ref="BK2:BK3"/>
    <mergeCell ref="AX2:AX3"/>
    <mergeCell ref="AD2:AD3"/>
    <mergeCell ref="Z2:Z3"/>
    <mergeCell ref="BD2:BD3"/>
    <mergeCell ref="BF2:BF3"/>
    <mergeCell ref="BG2:BG3"/>
    <mergeCell ref="BJ2:BJ3"/>
    <mergeCell ref="BI2:BI3"/>
    <mergeCell ref="AO2:AO3"/>
    <mergeCell ref="AV2:AV3"/>
    <mergeCell ref="AN2:AN3"/>
    <mergeCell ref="AU2:AU3"/>
    <mergeCell ref="AW2:AW3"/>
    <mergeCell ref="AP2:AP3"/>
  </mergeCells>
  <phoneticPr fontId="0" type="noConversion"/>
  <printOptions horizontalCentered="1" verticalCentered="1"/>
  <pageMargins left="0.19685039370078741" right="0.19685039370078741" top="0.39370078740157483" bottom="0" header="0.11811023622047245" footer="0"/>
  <pageSetup paperSize="9" scale="72" orientation="landscape" r:id="rId2"/>
  <headerFooter alignWithMargins="0">
    <oddHeader>&amp;LCENTRE DE STOMATHERAPIE DE : RECAPITULATIF NOUVEAUX PATIENTS
&amp;RET-CH  - STATISTIQUES 2005</oddHeader>
    <oddFooter>&amp;R&amp;"Baskerville Old Face,Normal"Statistiques ASS / SVS 2015 - C.V. / M.G. / V.V.</oddFooter>
  </headerFooter>
  <colBreaks count="2" manualBreakCount="2">
    <brk id="19" max="23" man="1"/>
    <brk id="46" max="2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autoPageBreaks="0"/>
  </sheetPr>
  <dimension ref="B1:EE42"/>
  <sheetViews>
    <sheetView tabSelected="1" showRuler="0" zoomScale="90" zoomScaleNormal="90" workbookViewId="0">
      <selection activeCell="L31" sqref="L31"/>
    </sheetView>
  </sheetViews>
  <sheetFormatPr baseColWidth="10" defaultColWidth="3.26953125" defaultRowHeight="12.5"/>
  <cols>
    <col min="1" max="1" width="4.54296875" customWidth="1"/>
    <col min="2" max="2" width="11" style="158" customWidth="1"/>
    <col min="3" max="3" width="38.26953125" customWidth="1"/>
    <col min="4" max="4" width="26.1796875" customWidth="1"/>
    <col min="5" max="5" width="10.1796875" style="3" customWidth="1"/>
    <col min="6" max="6" width="8" style="3" customWidth="1"/>
    <col min="7" max="7" width="10.1796875" style="3" customWidth="1"/>
    <col min="8" max="8" width="8" style="3" customWidth="1"/>
    <col min="9" max="9" width="10.1796875" style="3" customWidth="1"/>
    <col min="10" max="10" width="8" style="3" customWidth="1"/>
    <col min="11" max="11" width="10.1796875" style="3" customWidth="1"/>
    <col min="12" max="12" width="8" style="3" customWidth="1"/>
    <col min="13" max="13" width="23" style="3" bestFit="1" customWidth="1"/>
    <col min="14" max="14" width="21.1796875" bestFit="1" customWidth="1"/>
    <col min="15" max="15" width="9.1796875" customWidth="1"/>
  </cols>
  <sheetData>
    <row r="1" spans="2:135" ht="30" customHeight="1" thickBot="1">
      <c r="B1" s="341" t="s">
        <v>135</v>
      </c>
      <c r="C1" s="342"/>
      <c r="D1" s="342"/>
      <c r="E1" s="342"/>
      <c r="F1" s="342"/>
      <c r="G1" s="342"/>
      <c r="H1" s="342"/>
      <c r="I1" s="342"/>
      <c r="J1" s="342"/>
      <c r="K1" s="342"/>
      <c r="L1" s="343"/>
    </row>
    <row r="2" spans="2:135" s="2" customFormat="1" ht="16" customHeight="1" thickTop="1" thickBot="1">
      <c r="B2" s="354" t="s">
        <v>58</v>
      </c>
      <c r="C2" s="355"/>
      <c r="D2" s="356"/>
      <c r="E2" s="196" t="s">
        <v>53</v>
      </c>
      <c r="F2" s="197"/>
      <c r="G2" s="198" t="s">
        <v>21</v>
      </c>
      <c r="H2" s="197"/>
      <c r="I2" s="199" t="s">
        <v>54</v>
      </c>
      <c r="J2" s="197"/>
      <c r="K2" s="199" t="s">
        <v>55</v>
      </c>
      <c r="L2" s="231"/>
      <c r="M2" s="147"/>
    </row>
    <row r="3" spans="2:135" ht="16" customHeight="1" thickTop="1" thickBot="1">
      <c r="B3" s="232"/>
      <c r="C3" s="200"/>
      <c r="D3" s="201"/>
      <c r="E3" s="202" t="s">
        <v>3</v>
      </c>
      <c r="F3" s="203" t="s">
        <v>4</v>
      </c>
      <c r="G3" s="204" t="s">
        <v>5</v>
      </c>
      <c r="H3" s="205" t="s">
        <v>4</v>
      </c>
      <c r="I3" s="206" t="s">
        <v>6</v>
      </c>
      <c r="J3" s="205" t="s">
        <v>4</v>
      </c>
      <c r="K3" s="206" t="s">
        <v>7</v>
      </c>
      <c r="L3" s="233" t="s">
        <v>4</v>
      </c>
      <c r="M3" s="142"/>
      <c r="N3" s="122"/>
      <c r="O3" s="122"/>
      <c r="P3" s="122"/>
      <c r="Q3" s="122"/>
      <c r="R3" s="122"/>
      <c r="S3" s="122"/>
      <c r="T3" s="122"/>
    </row>
    <row r="4" spans="2:135" ht="13.5" customHeight="1">
      <c r="B4" s="234" t="s">
        <v>9</v>
      </c>
      <c r="C4" s="207" t="s">
        <v>8</v>
      </c>
      <c r="D4" s="208" t="s">
        <v>46</v>
      </c>
      <c r="E4" s="179">
        <f>SUM(Tableaux!BR4)</f>
        <v>501</v>
      </c>
      <c r="F4" s="209">
        <f>SUM(E4/E10)</f>
        <v>0.15177219024538019</v>
      </c>
      <c r="G4" s="210">
        <f>SUM(Tableaux!Y4:BQ4)</f>
        <v>359</v>
      </c>
      <c r="H4" s="211">
        <f>SUM(G4/G10)</f>
        <v>0.1426301152165276</v>
      </c>
      <c r="I4" s="212">
        <f>SUM(Tableaux!E4:S4)</f>
        <v>127</v>
      </c>
      <c r="J4" s="213">
        <f>SUM(I4/I10)</f>
        <v>0.181169757489301</v>
      </c>
      <c r="K4" s="212">
        <f>SUM(Tableaux!T4:X4)</f>
        <v>15</v>
      </c>
      <c r="L4" s="235">
        <f>SUM(K4/K10)</f>
        <v>0.16853932584269662</v>
      </c>
      <c r="M4" s="4"/>
      <c r="N4" s="122"/>
      <c r="O4" s="148"/>
      <c r="P4" s="148"/>
      <c r="Q4" s="148"/>
      <c r="R4" s="2"/>
      <c r="T4" s="122"/>
    </row>
    <row r="5" spans="2:135" ht="13.5" customHeight="1">
      <c r="B5" s="234" t="s">
        <v>12</v>
      </c>
      <c r="C5" s="175" t="s">
        <v>11</v>
      </c>
      <c r="D5" s="186" t="s">
        <v>47</v>
      </c>
      <c r="E5" s="179">
        <f>SUM(Tableaux!BR5)</f>
        <v>887</v>
      </c>
      <c r="F5" s="183">
        <f>SUM(E5/E10)</f>
        <v>0.26870645259012421</v>
      </c>
      <c r="G5" s="214">
        <f>SUM(Tableaux!Y5:BQ5)</f>
        <v>645</v>
      </c>
      <c r="H5" s="215">
        <f>SUM(G5/G10)</f>
        <v>0.25625744934445771</v>
      </c>
      <c r="I5" s="212">
        <f>SUM(Tableaux!E5:S5)</f>
        <v>224</v>
      </c>
      <c r="J5" s="216">
        <f>SUM(I5/I10)</f>
        <v>0.31954350927246788</v>
      </c>
      <c r="K5" s="212">
        <f>SUM(Tableaux!T5:X5)</f>
        <v>18</v>
      </c>
      <c r="L5" s="236">
        <f>SUM(K5/K10)</f>
        <v>0.20224719101123595</v>
      </c>
      <c r="M5" s="4"/>
      <c r="N5" s="122"/>
      <c r="O5" s="122"/>
      <c r="P5" s="122"/>
      <c r="Q5" s="122"/>
      <c r="R5" s="122"/>
      <c r="T5" s="122"/>
    </row>
    <row r="6" spans="2:135" ht="13.5" customHeight="1">
      <c r="B6" s="234" t="s">
        <v>15</v>
      </c>
      <c r="C6" s="185" t="s">
        <v>14</v>
      </c>
      <c r="D6" s="186" t="s">
        <v>48</v>
      </c>
      <c r="E6" s="179">
        <f>SUM(Tableaux!BR6)</f>
        <v>134</v>
      </c>
      <c r="F6" s="183">
        <f>SUM(E6/E10)</f>
        <v>4.0593759466828236E-2</v>
      </c>
      <c r="G6" s="214">
        <f>SUM(Tableaux!Y6:BQ6)</f>
        <v>101</v>
      </c>
      <c r="H6" s="189">
        <f>SUM(G6/G10)</f>
        <v>4.0127135478744538E-2</v>
      </c>
      <c r="I6" s="212">
        <f>SUM(Tableaux!E6:S6)</f>
        <v>31</v>
      </c>
      <c r="J6" s="217">
        <f>SUM(I6/I10)</f>
        <v>4.4222539229671898E-2</v>
      </c>
      <c r="K6" s="212">
        <f>SUM(Tableaux!T6:X6)</f>
        <v>2</v>
      </c>
      <c r="L6" s="236">
        <f>SUM(K6/K10)</f>
        <v>2.247191011235955E-2</v>
      </c>
      <c r="M6" s="4"/>
      <c r="N6" s="122"/>
      <c r="O6" s="122"/>
      <c r="P6" s="122"/>
      <c r="Q6" s="122"/>
      <c r="R6" s="122"/>
      <c r="T6" s="122"/>
    </row>
    <row r="7" spans="2:135" ht="13.5" customHeight="1">
      <c r="B7" s="237"/>
      <c r="C7" s="185" t="s">
        <v>16</v>
      </c>
      <c r="D7" s="186" t="s">
        <v>49</v>
      </c>
      <c r="E7" s="179">
        <f>SUM(Tableaux!BR7)</f>
        <v>1421</v>
      </c>
      <c r="F7" s="183">
        <f>SUM(E7/E10)</f>
        <v>0.43047561345046953</v>
      </c>
      <c r="G7" s="214">
        <f>SUM(Tableaux!Y7:BQ7)</f>
        <v>1162</v>
      </c>
      <c r="H7" s="218">
        <f>SUM(G7/G10)</f>
        <v>0.46166070719110053</v>
      </c>
      <c r="I7" s="212">
        <f>SUM(Tableaux!E7:S7)</f>
        <v>224</v>
      </c>
      <c r="J7" s="216">
        <f>SUM(I7/I10)</f>
        <v>0.31954350927246788</v>
      </c>
      <c r="K7" s="212">
        <f>SUM(Tableaux!T7:X7)</f>
        <v>41</v>
      </c>
      <c r="L7" s="236">
        <f>SUM(K7/K10)</f>
        <v>0.4606741573033708</v>
      </c>
      <c r="M7" s="4"/>
      <c r="N7" s="122"/>
      <c r="O7" s="122"/>
      <c r="P7" s="122"/>
      <c r="Q7" s="122"/>
      <c r="R7" s="122"/>
      <c r="T7" s="122"/>
    </row>
    <row r="8" spans="2:135" ht="13">
      <c r="B8" s="238" t="s">
        <v>10</v>
      </c>
      <c r="C8" s="221" t="s">
        <v>68</v>
      </c>
      <c r="D8" s="219" t="s">
        <v>69</v>
      </c>
      <c r="E8" s="179">
        <f>SUM(Tableaux!BR8)</f>
        <v>328</v>
      </c>
      <c r="F8" s="183">
        <f>SUM(E8/E10)</f>
        <v>9.9363829142684032E-2</v>
      </c>
      <c r="G8" s="220">
        <f>SUM(Tableaux!Y8:BQ8)</f>
        <v>228</v>
      </c>
      <c r="H8" s="189">
        <f>SUM(G8/G10)</f>
        <v>9.0584028605482717E-2</v>
      </c>
      <c r="I8" s="212">
        <f>SUM(Tableaux!E8:S8)</f>
        <v>90</v>
      </c>
      <c r="J8" s="216">
        <f>SUM(I8/I10)</f>
        <v>0.12838801711840228</v>
      </c>
      <c r="K8" s="212">
        <f>SUM(Tableaux!T8:X8)</f>
        <v>10</v>
      </c>
      <c r="L8" s="239">
        <f>SUM(K8/K10)</f>
        <v>0.11235955056179775</v>
      </c>
      <c r="M8" s="4"/>
      <c r="N8" s="122"/>
      <c r="O8" s="122"/>
      <c r="P8" s="122"/>
      <c r="Q8" s="122"/>
      <c r="R8" s="122"/>
      <c r="T8" s="122"/>
    </row>
    <row r="9" spans="2:135" s="5" customFormat="1" ht="13.5" thickBot="1">
      <c r="B9" s="240" t="s">
        <v>13</v>
      </c>
      <c r="C9" s="222" t="s">
        <v>85</v>
      </c>
      <c r="D9" s="223" t="s">
        <v>65</v>
      </c>
      <c r="E9" s="224">
        <f>SUM(Tableaux!BR9)</f>
        <v>30</v>
      </c>
      <c r="F9" s="183">
        <f>SUM(E9/E10)</f>
        <v>9.0881551045137836E-3</v>
      </c>
      <c r="G9" s="220">
        <f>SUM(Tableaux!Y9:BQ9)</f>
        <v>22</v>
      </c>
      <c r="H9" s="225">
        <f>SUM(G9/G10)</f>
        <v>8.7405641636869296E-3</v>
      </c>
      <c r="I9" s="226">
        <f>SUM(Tableaux!E9:S9)</f>
        <v>5</v>
      </c>
      <c r="J9" s="227">
        <f>SUM(I9/I10)</f>
        <v>7.1326676176890159E-3</v>
      </c>
      <c r="K9" s="212">
        <f>SUM(Tableaux!T9:X9)</f>
        <v>3</v>
      </c>
      <c r="L9" s="241">
        <f>SUM(K9/K10)</f>
        <v>3.3707865168539325E-2</v>
      </c>
      <c r="M9" s="143"/>
      <c r="N9" s="122"/>
      <c r="O9" s="122"/>
      <c r="P9" s="122"/>
      <c r="Q9" s="122"/>
      <c r="R9" s="122"/>
      <c r="S9" s="144"/>
      <c r="T9" s="123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</row>
    <row r="10" spans="2:135" ht="14" thickTop="1" thickBot="1">
      <c r="B10" s="353" t="s">
        <v>56</v>
      </c>
      <c r="C10" s="311"/>
      <c r="D10" s="349"/>
      <c r="E10" s="53">
        <f>SUM(E4:E9)</f>
        <v>3301</v>
      </c>
      <c r="F10" s="54"/>
      <c r="G10" s="100">
        <f>SUM(G4:G9)</f>
        <v>2517</v>
      </c>
      <c r="H10" s="54"/>
      <c r="I10" s="99">
        <f>SUM(I4:I9)</f>
        <v>701</v>
      </c>
      <c r="J10" s="55"/>
      <c r="K10" s="56">
        <f>SUM(K4:K9)</f>
        <v>89</v>
      </c>
      <c r="L10" s="242"/>
      <c r="M10" s="4"/>
      <c r="N10" s="122"/>
      <c r="O10" s="122"/>
      <c r="P10" s="122"/>
      <c r="Q10" s="122"/>
      <c r="R10" s="122"/>
      <c r="T10" s="122"/>
    </row>
    <row r="11" spans="2:135" ht="14" thickTop="1" thickBot="1">
      <c r="B11" s="357"/>
      <c r="C11" s="358"/>
      <c r="D11" s="358"/>
      <c r="E11" s="358"/>
      <c r="F11" s="358"/>
      <c r="G11" s="358"/>
      <c r="H11" s="358"/>
      <c r="I11" s="358"/>
      <c r="J11" s="358"/>
      <c r="K11" s="358"/>
      <c r="L11" s="359"/>
      <c r="M11" s="4"/>
      <c r="N11" s="122"/>
      <c r="O11" s="122"/>
      <c r="P11" s="122"/>
      <c r="Q11" s="122"/>
      <c r="R11" s="122"/>
      <c r="T11" s="122"/>
    </row>
    <row r="12" spans="2:135" ht="13.5" thickTop="1">
      <c r="B12" s="243"/>
      <c r="C12" s="175" t="s">
        <v>86</v>
      </c>
      <c r="D12" s="176" t="s">
        <v>70</v>
      </c>
      <c r="E12" s="177">
        <f>Tableaux!BR11</f>
        <v>21</v>
      </c>
      <c r="F12" s="178">
        <f>E12/E21</f>
        <v>6.5156686317095871E-3</v>
      </c>
      <c r="G12" s="179">
        <f>SUM(Tableaux!Y11:'Tableaux'!BQ11)</f>
        <v>13</v>
      </c>
      <c r="H12" s="180">
        <f>SUM(G12/G21)</f>
        <v>7.4200913242009128E-3</v>
      </c>
      <c r="I12" s="181">
        <f>SUM(Tableaux!E11:S11)</f>
        <v>5</v>
      </c>
      <c r="J12" s="182">
        <f>I12/I21</f>
        <v>7.8988941548183249E-3</v>
      </c>
      <c r="K12" s="181">
        <f>SUM(Tableaux!T11:'Tableaux'!X11)</f>
        <v>3</v>
      </c>
      <c r="L12" s="244">
        <f>K12/K21</f>
        <v>3.5799522673031028E-3</v>
      </c>
      <c r="M12" s="4"/>
      <c r="N12" s="122"/>
      <c r="O12" s="122"/>
      <c r="P12" s="122"/>
      <c r="Q12" s="122"/>
      <c r="R12" s="123"/>
      <c r="T12" s="122"/>
    </row>
    <row r="13" spans="2:135" ht="13">
      <c r="B13" s="243" t="s">
        <v>9</v>
      </c>
      <c r="C13" s="175" t="s">
        <v>87</v>
      </c>
      <c r="D13" s="176" t="s">
        <v>71</v>
      </c>
      <c r="E13" s="179">
        <f>Tableaux!BR12</f>
        <v>12</v>
      </c>
      <c r="F13" s="183">
        <f>E13/E21</f>
        <v>3.7232392181197642E-3</v>
      </c>
      <c r="G13" s="179">
        <f>SUM(Tableaux!Y12:'Tableaux'!BQ12)</f>
        <v>11</v>
      </c>
      <c r="H13" s="180">
        <f>SUM(G13/G21)</f>
        <v>6.2785388127853878E-3</v>
      </c>
      <c r="I13" s="181">
        <f>SUM(Tableaux!E12:S12)</f>
        <v>1</v>
      </c>
      <c r="J13" s="184">
        <f>I13/I21</f>
        <v>1.5797788309636651E-3</v>
      </c>
      <c r="K13" s="181">
        <f>SUM(Tableaux!T12:'Tableaux'!X12)</f>
        <v>0</v>
      </c>
      <c r="L13" s="245">
        <f>K13/K21</f>
        <v>0</v>
      </c>
      <c r="M13" s="4"/>
      <c r="N13" s="122"/>
      <c r="O13" s="145"/>
      <c r="P13" s="122"/>
      <c r="Q13" s="122"/>
      <c r="R13" s="122"/>
      <c r="T13" s="122"/>
    </row>
    <row r="14" spans="2:135" ht="13">
      <c r="B14" s="234" t="s">
        <v>12</v>
      </c>
      <c r="C14" s="185" t="s">
        <v>50</v>
      </c>
      <c r="D14" s="186" t="s">
        <v>42</v>
      </c>
      <c r="E14" s="187">
        <f>Tableaux!BR13</f>
        <v>39</v>
      </c>
      <c r="F14" s="188">
        <f>E14/E21</f>
        <v>1.2100527458889234E-2</v>
      </c>
      <c r="G14" s="179">
        <f>SUM(Tableaux!Y13:'Tableaux'!BQ13)</f>
        <v>31</v>
      </c>
      <c r="H14" s="180">
        <f>SUM(G14/G21)</f>
        <v>1.7694063926940638E-2</v>
      </c>
      <c r="I14" s="181">
        <f>SUM(Tableaux!E13:S13)</f>
        <v>3</v>
      </c>
      <c r="J14" s="189">
        <f>I14/I21</f>
        <v>4.7393364928909956E-3</v>
      </c>
      <c r="K14" s="181">
        <f>SUM(Tableaux!T13:'Tableaux'!X13)</f>
        <v>5</v>
      </c>
      <c r="L14" s="246">
        <f>K14/K21</f>
        <v>5.9665871121718375E-3</v>
      </c>
      <c r="M14" s="4"/>
      <c r="N14" s="122"/>
      <c r="O14" s="145"/>
      <c r="P14" s="122"/>
      <c r="Q14" s="122"/>
      <c r="R14" s="122"/>
      <c r="T14" s="122"/>
    </row>
    <row r="15" spans="2:135" ht="13">
      <c r="B15" s="234" t="s">
        <v>19</v>
      </c>
      <c r="C15" s="185" t="s">
        <v>88</v>
      </c>
      <c r="D15" s="186" t="s">
        <v>43</v>
      </c>
      <c r="E15" s="187">
        <f>Tableaux!BR14</f>
        <v>154</v>
      </c>
      <c r="F15" s="188">
        <f>E15/E21</f>
        <v>4.778156996587031E-2</v>
      </c>
      <c r="G15" s="179">
        <f>SUM(Tableaux!Y14:'Tableaux'!BQ14)</f>
        <v>94</v>
      </c>
      <c r="H15" s="180">
        <f>SUM(G15/G21)</f>
        <v>5.3652968036529677E-2</v>
      </c>
      <c r="I15" s="181">
        <f>SUM(Tableaux!E14:S14)</f>
        <v>47</v>
      </c>
      <c r="J15" s="189">
        <f>I15/I21</f>
        <v>7.4249605055292253E-2</v>
      </c>
      <c r="K15" s="181">
        <f>SUM(Tableaux!T14:'Tableaux'!X14)</f>
        <v>13</v>
      </c>
      <c r="L15" s="245">
        <f>K15/K21</f>
        <v>1.5513126491646777E-2</v>
      </c>
      <c r="M15" s="4"/>
      <c r="N15" s="122"/>
      <c r="O15" s="145"/>
      <c r="P15" s="122"/>
      <c r="Q15" s="122"/>
      <c r="R15" s="122"/>
      <c r="T15" s="122"/>
    </row>
    <row r="16" spans="2:135">
      <c r="B16" s="247"/>
      <c r="C16" s="185" t="s">
        <v>90</v>
      </c>
      <c r="D16" s="186" t="s">
        <v>41</v>
      </c>
      <c r="E16" s="187">
        <f>Tableaux!BR15</f>
        <v>64</v>
      </c>
      <c r="F16" s="188">
        <f>E16/E21</f>
        <v>1.9857275829972074E-2</v>
      </c>
      <c r="G16" s="179">
        <f>SUM(Tableaux!Y15:'Tableaux'!BQ15)</f>
        <v>34</v>
      </c>
      <c r="H16" s="180">
        <f>SUM(G16/G21)</f>
        <v>1.9406392694063926E-2</v>
      </c>
      <c r="I16" s="181">
        <f>SUM(Tableaux!E15:S15)</f>
        <v>20</v>
      </c>
      <c r="J16" s="189">
        <f>I16/I21</f>
        <v>3.15955766192733E-2</v>
      </c>
      <c r="K16" s="181">
        <f>SUM(Tableaux!T15:'Tableaux'!X15)</f>
        <v>10</v>
      </c>
      <c r="L16" s="246">
        <f>K16/K21</f>
        <v>1.1933174224343675E-2</v>
      </c>
      <c r="M16" s="4"/>
      <c r="N16" s="122"/>
      <c r="O16" s="145"/>
      <c r="P16" s="122"/>
      <c r="Q16" s="122"/>
      <c r="R16" s="122"/>
      <c r="T16" s="122"/>
    </row>
    <row r="17" spans="2:135" ht="13">
      <c r="B17" s="248" t="s">
        <v>17</v>
      </c>
      <c r="C17" s="190" t="s">
        <v>89</v>
      </c>
      <c r="D17" s="186" t="s">
        <v>66</v>
      </c>
      <c r="E17" s="187">
        <f>Tableaux!BR16</f>
        <v>100</v>
      </c>
      <c r="F17" s="188">
        <f>E17/E21</f>
        <v>3.1026993484331369E-2</v>
      </c>
      <c r="G17" s="179">
        <f>SUM(Tableaux!Y16:'Tableaux'!BQ16)</f>
        <v>38</v>
      </c>
      <c r="H17" s="180">
        <f>SUM(G17/G21)</f>
        <v>2.1689497716894976E-2</v>
      </c>
      <c r="I17" s="181">
        <f>SUM(Tableaux!E16:S16)</f>
        <v>54</v>
      </c>
      <c r="J17" s="189">
        <f>I17/I21</f>
        <v>8.5308056872037921E-2</v>
      </c>
      <c r="K17" s="181">
        <f>SUM(Tableaux!T16:'Tableaux'!X16)</f>
        <v>8</v>
      </c>
      <c r="L17" s="245">
        <f>K17/K21</f>
        <v>9.5465393794749408E-3</v>
      </c>
      <c r="M17" s="4"/>
      <c r="N17" s="122"/>
      <c r="O17" s="145"/>
      <c r="P17" s="122"/>
      <c r="Q17" s="122"/>
      <c r="R17" s="122"/>
      <c r="T17" s="122"/>
    </row>
    <row r="18" spans="2:135" ht="13">
      <c r="B18" s="238" t="s">
        <v>10</v>
      </c>
      <c r="C18" s="185" t="s">
        <v>52</v>
      </c>
      <c r="D18" s="186" t="s">
        <v>44</v>
      </c>
      <c r="E18" s="187">
        <f>Tableaux!BR17</f>
        <v>39</v>
      </c>
      <c r="F18" s="188">
        <f>E18/E21</f>
        <v>1.2100527458889234E-2</v>
      </c>
      <c r="G18" s="179">
        <f>SUM(Tableaux!Y17:BQ17)</f>
        <v>5</v>
      </c>
      <c r="H18" s="180">
        <f>SUM(G18/G21)</f>
        <v>2.8538812785388126E-3</v>
      </c>
      <c r="I18" s="181">
        <f>SUM(Tableaux!E17:S17)</f>
        <v>29</v>
      </c>
      <c r="J18" s="184">
        <f>I18/I21</f>
        <v>4.5813586097946286E-2</v>
      </c>
      <c r="K18" s="181">
        <f>SUM(Tableaux!T17:'Tableaux'!X17)</f>
        <v>5</v>
      </c>
      <c r="L18" s="246">
        <f>K18/K21</f>
        <v>5.9665871121718375E-3</v>
      </c>
      <c r="M18" s="4"/>
      <c r="N18" s="122"/>
      <c r="O18" s="145"/>
      <c r="P18" s="122"/>
      <c r="Q18" s="122"/>
      <c r="R18" s="122"/>
      <c r="T18" s="122"/>
    </row>
    <row r="19" spans="2:135" ht="13">
      <c r="B19" s="238" t="s">
        <v>18</v>
      </c>
      <c r="C19" s="185" t="s">
        <v>51</v>
      </c>
      <c r="D19" s="186" t="s">
        <v>45</v>
      </c>
      <c r="E19" s="187">
        <f>SUM(Tableaux!BR18)</f>
        <v>142</v>
      </c>
      <c r="F19" s="188">
        <f>SUM(E19/E21)</f>
        <v>4.4058330747750542E-2</v>
      </c>
      <c r="G19" s="179">
        <f>SUM(Tableaux!Y18:BQ18)</f>
        <v>90</v>
      </c>
      <c r="H19" s="180">
        <f>G19/G21</f>
        <v>5.1369863013698627E-2</v>
      </c>
      <c r="I19" s="181">
        <f>SUM(Tableaux!E18:S18)</f>
        <v>34</v>
      </c>
      <c r="J19" s="189">
        <f>I19/I21</f>
        <v>5.3712480252764615E-2</v>
      </c>
      <c r="K19" s="181">
        <f>SUM(Tableaux!T18:'Tableaux'!X18)</f>
        <v>18</v>
      </c>
      <c r="L19" s="246">
        <f>K19/K21</f>
        <v>2.1479713603818614E-2</v>
      </c>
      <c r="M19" s="4"/>
      <c r="N19" s="122"/>
      <c r="O19" s="145"/>
      <c r="P19" s="122"/>
      <c r="Q19" s="122"/>
      <c r="R19" s="122"/>
      <c r="T19" s="122"/>
    </row>
    <row r="20" spans="2:135" ht="13.5" thickBot="1">
      <c r="B20" s="238"/>
      <c r="C20" s="191" t="s">
        <v>20</v>
      </c>
      <c r="D20" s="192" t="s">
        <v>1</v>
      </c>
      <c r="E20" s="193">
        <f>Tableaux!BR19</f>
        <v>2652</v>
      </c>
      <c r="F20" s="194">
        <f>E20/E21</f>
        <v>0.82283586720446789</v>
      </c>
      <c r="G20" s="179">
        <f>SUM(Tableaux!Y19:'Tableaux'!BQ19)</f>
        <v>1436</v>
      </c>
      <c r="H20" s="180">
        <f>G20/G21</f>
        <v>0.81963470319634701</v>
      </c>
      <c r="I20" s="181">
        <f>SUM(Tableaux!E19:S19)</f>
        <v>440</v>
      </c>
      <c r="J20" s="195">
        <f>I20/I21</f>
        <v>0.69510268562401267</v>
      </c>
      <c r="K20" s="181">
        <f>SUM(Tableaux!T19:'Tableaux'!X19)</f>
        <v>776</v>
      </c>
      <c r="L20" s="245">
        <f>K20/K21</f>
        <v>0.92601431980906923</v>
      </c>
      <c r="M20" s="4"/>
      <c r="N20" s="122"/>
      <c r="O20" s="145"/>
      <c r="P20" s="122"/>
      <c r="Q20" s="122"/>
      <c r="R20" s="122"/>
      <c r="T20" s="122"/>
    </row>
    <row r="21" spans="2:135" s="6" customFormat="1" ht="14" thickTop="1" thickBot="1">
      <c r="B21" s="348" t="s">
        <v>57</v>
      </c>
      <c r="C21" s="311"/>
      <c r="D21" s="349"/>
      <c r="E21" s="57">
        <f>SUM(E12:E20)</f>
        <v>3223</v>
      </c>
      <c r="F21" s="54"/>
      <c r="G21" s="53">
        <f>SUM(G12:G20)</f>
        <v>1752</v>
      </c>
      <c r="H21" s="58"/>
      <c r="I21" s="59">
        <f>SUM(I12:I20)</f>
        <v>633</v>
      </c>
      <c r="J21" s="54"/>
      <c r="K21" s="56">
        <f>SUM(K12:K20)</f>
        <v>838</v>
      </c>
      <c r="L21" s="242"/>
      <c r="M21" s="4"/>
      <c r="N21" s="123"/>
      <c r="O21" s="145"/>
      <c r="P21" s="122"/>
      <c r="Q21" s="122"/>
      <c r="R21" s="122"/>
      <c r="S21" s="144"/>
      <c r="T21" s="123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</row>
    <row r="22" spans="2:135" s="6" customFormat="1" ht="14" thickTop="1" thickBot="1">
      <c r="B22" s="350"/>
      <c r="C22" s="351"/>
      <c r="D22" s="351"/>
      <c r="E22" s="351"/>
      <c r="F22" s="351"/>
      <c r="G22" s="351"/>
      <c r="H22" s="351"/>
      <c r="I22" s="351"/>
      <c r="J22" s="351"/>
      <c r="K22" s="351"/>
      <c r="L22" s="352"/>
      <c r="M22" s="4"/>
      <c r="N22" s="123"/>
      <c r="O22" s="145"/>
      <c r="P22" s="122"/>
      <c r="Q22" s="122"/>
      <c r="R22" s="122"/>
      <c r="S22" s="144"/>
      <c r="T22" s="123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</row>
    <row r="23" spans="2:135" ht="14" thickTop="1" thickBot="1">
      <c r="B23" s="348" t="s">
        <v>59</v>
      </c>
      <c r="C23" s="311"/>
      <c r="D23" s="349"/>
      <c r="E23" s="53">
        <f>SUM(E21,E10)</f>
        <v>6524</v>
      </c>
      <c r="F23" s="60"/>
      <c r="G23" s="53">
        <f>SUM(G21,G10)</f>
        <v>4269</v>
      </c>
      <c r="H23" s="60"/>
      <c r="I23" s="59">
        <f>SUM(I21,I10)</f>
        <v>1334</v>
      </c>
      <c r="J23" s="54"/>
      <c r="K23" s="61">
        <f>SUM(K21,K10)</f>
        <v>927</v>
      </c>
      <c r="L23" s="242"/>
      <c r="M23" s="141"/>
      <c r="N23" s="122"/>
      <c r="O23" s="145"/>
      <c r="P23" s="146"/>
      <c r="Q23" s="122"/>
      <c r="R23" s="122"/>
      <c r="T23" s="122"/>
    </row>
    <row r="24" spans="2:135" ht="14" thickTop="1" thickBot="1"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2"/>
      <c r="M24" s="141"/>
      <c r="N24" s="122"/>
      <c r="O24" s="145"/>
      <c r="P24" s="146"/>
      <c r="Q24" s="122"/>
      <c r="R24" s="122"/>
      <c r="T24" s="122"/>
    </row>
    <row r="25" spans="2:135" ht="13.5" thickTop="1">
      <c r="B25" s="249" t="s">
        <v>60</v>
      </c>
      <c r="C25" s="344" t="s">
        <v>62</v>
      </c>
      <c r="D25" s="345"/>
      <c r="E25" s="159">
        <f>SUM(E4,E6)</f>
        <v>635</v>
      </c>
      <c r="F25" s="160">
        <f>E25/E29</f>
        <v>0.17546283503730312</v>
      </c>
      <c r="G25" s="161">
        <f>G4+G6</f>
        <v>460</v>
      </c>
      <c r="H25" s="162">
        <f>G25/G29</f>
        <v>0.17144986954901231</v>
      </c>
      <c r="I25" s="163">
        <f>I4+I6</f>
        <v>158</v>
      </c>
      <c r="J25" s="164">
        <f>I25/I29</f>
        <v>0.19221411192214111</v>
      </c>
      <c r="K25" s="163">
        <f>K4+K6</f>
        <v>17</v>
      </c>
      <c r="L25" s="250">
        <f>K25/K29</f>
        <v>0.14166666666666666</v>
      </c>
      <c r="M25" s="4"/>
      <c r="N25" s="122"/>
      <c r="O25" s="122"/>
      <c r="P25" s="122"/>
      <c r="Q25" s="122"/>
      <c r="R25" s="122"/>
      <c r="S25" s="122"/>
      <c r="T25" s="122"/>
    </row>
    <row r="26" spans="2:135" ht="13">
      <c r="B26" s="237"/>
      <c r="C26" s="331" t="s">
        <v>63</v>
      </c>
      <c r="D26" s="332"/>
      <c r="E26" s="165">
        <f>SUM(E5,E7)</f>
        <v>2308</v>
      </c>
      <c r="F26" s="166">
        <f>E26/E29</f>
        <v>0.6377452334899143</v>
      </c>
      <c r="G26" s="165">
        <f>SUM(G5,G7)</f>
        <v>1807</v>
      </c>
      <c r="H26" s="167">
        <f>G26/G29</f>
        <v>0.67349981364144618</v>
      </c>
      <c r="I26" s="168">
        <f>SUM(I5,I7)</f>
        <v>448</v>
      </c>
      <c r="J26" s="169">
        <f>I26/I29</f>
        <v>0.54501216545012166</v>
      </c>
      <c r="K26" s="168">
        <f>SUM(K5,K7)</f>
        <v>59</v>
      </c>
      <c r="L26" s="251">
        <f>K26/K29</f>
        <v>0.49166666666666664</v>
      </c>
      <c r="M26" s="4"/>
      <c r="N26" s="122"/>
      <c r="O26" s="122"/>
      <c r="P26" s="122"/>
      <c r="Q26" s="122"/>
      <c r="R26" s="122"/>
      <c r="S26" s="122"/>
      <c r="T26" s="122"/>
    </row>
    <row r="27" spans="2:135" ht="13">
      <c r="B27" s="252"/>
      <c r="C27" s="331" t="s">
        <v>64</v>
      </c>
      <c r="D27" s="332"/>
      <c r="E27" s="170">
        <f>SUM(E8,E9)</f>
        <v>358</v>
      </c>
      <c r="F27" s="166">
        <f>E27/E29</f>
        <v>9.8922354241503183E-2</v>
      </c>
      <c r="G27" s="170">
        <f>SUM(G8,G9)</f>
        <v>250</v>
      </c>
      <c r="H27" s="167">
        <f>G27/G29</f>
        <v>9.3179276928811033E-2</v>
      </c>
      <c r="I27" s="168">
        <f>SUM(I8,I9)</f>
        <v>95</v>
      </c>
      <c r="J27" s="169">
        <f>I27/I29</f>
        <v>0.11557177615571776</v>
      </c>
      <c r="K27" s="168">
        <f>SUM(K8,K9)</f>
        <v>13</v>
      </c>
      <c r="L27" s="251">
        <f>K27/K29</f>
        <v>0.10833333333333334</v>
      </c>
      <c r="M27" s="4"/>
      <c r="N27" s="122"/>
      <c r="O27" s="122"/>
      <c r="P27" s="122"/>
      <c r="Q27" s="122"/>
      <c r="R27" s="122"/>
      <c r="S27" s="122"/>
      <c r="T27" s="122"/>
    </row>
    <row r="28" spans="2:135" ht="13.5" thickBot="1">
      <c r="B28" s="253" t="s">
        <v>61</v>
      </c>
      <c r="C28" s="346" t="s">
        <v>117</v>
      </c>
      <c r="D28" s="347"/>
      <c r="E28" s="171">
        <f>SUM(E15,E16,E17)</f>
        <v>318</v>
      </c>
      <c r="F28" s="172">
        <f>E28/E29</f>
        <v>8.7869577231279361E-2</v>
      </c>
      <c r="G28" s="171">
        <f>SUM(G15,G16,G17)</f>
        <v>166</v>
      </c>
      <c r="H28" s="173">
        <f>G28/G29</f>
        <v>6.1871039880730526E-2</v>
      </c>
      <c r="I28" s="174">
        <f>SUM(I15,I16,I17)</f>
        <v>121</v>
      </c>
      <c r="J28" s="169">
        <f>I28/I29</f>
        <v>0.14720194647201945</v>
      </c>
      <c r="K28" s="174">
        <f>SUM(K15,K16,K17)</f>
        <v>31</v>
      </c>
      <c r="L28" s="254">
        <f>K28/K29</f>
        <v>0.25833333333333336</v>
      </c>
      <c r="M28" s="141"/>
      <c r="N28" s="122"/>
      <c r="O28" s="122"/>
      <c r="P28" s="122"/>
      <c r="Q28" s="122"/>
      <c r="R28" s="122"/>
      <c r="S28" s="122"/>
      <c r="T28" s="122"/>
    </row>
    <row r="29" spans="2:135" ht="14" thickTop="1" thickBot="1">
      <c r="B29" s="348" t="s">
        <v>2</v>
      </c>
      <c r="C29" s="311"/>
      <c r="D29" s="349"/>
      <c r="E29" s="62">
        <f>SUM(E25:E28)</f>
        <v>3619</v>
      </c>
      <c r="F29" s="63"/>
      <c r="G29" s="62">
        <f>SUM(G25:G28)</f>
        <v>2683</v>
      </c>
      <c r="H29" s="63"/>
      <c r="I29" s="62">
        <f>SUM(I25:I28)</f>
        <v>822</v>
      </c>
      <c r="J29" s="64"/>
      <c r="K29" s="62">
        <f>SUM(K25:K28)</f>
        <v>120</v>
      </c>
      <c r="L29" s="255"/>
      <c r="M29" s="141"/>
      <c r="N29" s="122"/>
      <c r="O29" s="122"/>
      <c r="P29" s="122"/>
      <c r="Q29" s="122"/>
      <c r="R29" s="122"/>
      <c r="S29" s="122"/>
      <c r="T29" s="122"/>
    </row>
    <row r="30" spans="2:135" ht="13.5" thickTop="1" thickBot="1">
      <c r="B30" s="335"/>
      <c r="C30" s="336"/>
      <c r="D30" s="336"/>
      <c r="E30" s="336"/>
      <c r="F30" s="336"/>
      <c r="G30" s="336"/>
      <c r="H30" s="336"/>
      <c r="I30" s="336"/>
      <c r="J30" s="336"/>
      <c r="K30" s="336"/>
      <c r="L30" s="337"/>
    </row>
    <row r="31" spans="2:135" ht="14" thickTop="1" thickBot="1">
      <c r="B31" s="338" t="s">
        <v>131</v>
      </c>
      <c r="C31" s="339"/>
      <c r="D31" s="340"/>
      <c r="E31" s="256">
        <f>SUM(Tableaux!BR22)</f>
        <v>1853</v>
      </c>
      <c r="F31" s="257">
        <v>0.56000000000000005</v>
      </c>
      <c r="G31" s="256">
        <f>SUM(Tableaux!Y22:BQ22)</f>
        <v>1458</v>
      </c>
      <c r="H31" s="257">
        <v>0.57999999999999996</v>
      </c>
      <c r="I31" s="256">
        <f>SUM(Tableaux!E22:S22)</f>
        <v>346</v>
      </c>
      <c r="J31" s="258">
        <v>0.5</v>
      </c>
      <c r="K31" s="256">
        <f>SUM(Tableaux!T22:X22)</f>
        <v>49</v>
      </c>
      <c r="L31" s="259">
        <v>0.38</v>
      </c>
    </row>
    <row r="32" spans="2:135">
      <c r="B32"/>
      <c r="C32" s="333"/>
      <c r="D32" s="334"/>
      <c r="E32" s="7"/>
      <c r="G32" s="7"/>
      <c r="I32" s="7"/>
      <c r="K32" s="7"/>
    </row>
    <row r="33" spans="2:4">
      <c r="B33"/>
      <c r="C33" s="333"/>
      <c r="D33" s="334"/>
    </row>
    <row r="34" spans="2:4">
      <c r="B34"/>
      <c r="C34" s="8"/>
    </row>
    <row r="35" spans="2:4">
      <c r="B35"/>
    </row>
    <row r="36" spans="2:4">
      <c r="B36"/>
    </row>
    <row r="37" spans="2:4">
      <c r="B37"/>
    </row>
    <row r="38" spans="2:4">
      <c r="B38"/>
    </row>
    <row r="39" spans="2:4">
      <c r="B39"/>
    </row>
    <row r="40" spans="2:4">
      <c r="B40"/>
    </row>
    <row r="42" spans="2:4">
      <c r="B42"/>
    </row>
  </sheetData>
  <protectedRanges>
    <protectedRange sqref="I8:I24 K12:K20 G4:G9 I4:I7 K4:K9" name="Plage1"/>
  </protectedRanges>
  <customSheetViews>
    <customSheetView guid="{8CE6726E-38B5-4F88-8DD0-DA5A3A23ACC2}" scale="90" showGridLines="0" showRowCol="0" showRuler="0">
      <selection activeCell="C37" sqref="C37"/>
      <pageMargins left="0.39370078740157483" right="0.19685039370078741" top="0.59055118110236227" bottom="0.19685039370078741" header="0.39370078740157483" footer="0"/>
      <printOptions horizontalCentered="1" verticalCentered="1"/>
      <pageSetup paperSize="9" scale="95" orientation="landscape" horizontalDpi="360" verticalDpi="360" r:id="rId1"/>
      <headerFooter alignWithMargins="0">
        <oddHeader>&amp;L&amp;"Arial,Gras"&amp;14Schweizerische Vereinigung der StomatherapeutInnen&amp;R&amp;"Arial,Gras"&amp;14Association Suisse des Stomathérapeutes</oddHeader>
      </headerFooter>
    </customSheetView>
  </customSheetViews>
  <mergeCells count="17">
    <mergeCell ref="B1:L1"/>
    <mergeCell ref="C25:D25"/>
    <mergeCell ref="C26:D26"/>
    <mergeCell ref="C28:D28"/>
    <mergeCell ref="B29:D29"/>
    <mergeCell ref="B22:L22"/>
    <mergeCell ref="B24:L24"/>
    <mergeCell ref="B10:D10"/>
    <mergeCell ref="B21:D21"/>
    <mergeCell ref="B2:D2"/>
    <mergeCell ref="B23:D23"/>
    <mergeCell ref="B11:L11"/>
    <mergeCell ref="C27:D27"/>
    <mergeCell ref="C33:D33"/>
    <mergeCell ref="C32:D32"/>
    <mergeCell ref="B30:L30"/>
    <mergeCell ref="B31:D31"/>
  </mergeCells>
  <phoneticPr fontId="0" type="noConversion"/>
  <printOptions horizontalCentered="1" verticalCentered="1"/>
  <pageMargins left="0.19685039370078741" right="0.19685039370078741" top="0.39370078740157483" bottom="0" header="0.11811023622047245" footer="0"/>
  <pageSetup paperSize="9" scale="72" orientation="landscape" r:id="rId2"/>
  <headerFooter alignWithMargins="0">
    <oddHeader>&amp;LCENTRE DE STOMATHERAPIE DE : RECAPITULATIF NOUVEAUX PATIENTS
&amp;RET-CH  - STATISTIQUES 2005</oddHeader>
    <oddFooter>&amp;R&amp;"Baskerville Old Face,Normal"Statistiques ASS / SVS 2015 - C.V. / M.G. / V.V.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2:BQ153"/>
  <sheetViews>
    <sheetView view="pageBreakPreview" topLeftCell="A67" zoomScale="90" zoomScaleNormal="100" zoomScaleSheetLayoutView="90" workbookViewId="0">
      <selection activeCell="L93" sqref="L93"/>
    </sheetView>
  </sheetViews>
  <sheetFormatPr baseColWidth="10" defaultColWidth="15.1796875" defaultRowHeight="12.5"/>
  <cols>
    <col min="1" max="16384" width="15.1796875" style="101"/>
  </cols>
  <sheetData>
    <row r="2" spans="14:69">
      <c r="W2" s="121"/>
      <c r="X2" s="121"/>
      <c r="AA2" s="121"/>
      <c r="AM2" s="120"/>
      <c r="AQ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I2" s="101" t="s">
        <v>99</v>
      </c>
      <c r="BN2" s="120"/>
      <c r="BP2" s="120"/>
      <c r="BQ2" s="120"/>
    </row>
    <row r="3" spans="14:69">
      <c r="W3" s="121"/>
      <c r="X3" s="121"/>
      <c r="AA3" s="121"/>
      <c r="AM3" s="120"/>
      <c r="AQ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N3" s="120"/>
      <c r="BP3" s="120"/>
      <c r="BQ3" s="120"/>
    </row>
    <row r="11" spans="14:69">
      <c r="N11" s="124"/>
    </row>
    <row r="21" spans="9:14">
      <c r="I21" s="101">
        <f>SUM(I12:I20)</f>
        <v>0</v>
      </c>
      <c r="N21" s="124"/>
    </row>
    <row r="23" spans="9:14">
      <c r="N23" s="125"/>
    </row>
    <row r="121" ht="12.75" customHeight="1"/>
    <row r="122" ht="31.5" customHeight="1"/>
    <row r="123" ht="0.75" customHeight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t="13.5" customHeight="1"/>
  </sheetData>
  <printOptions horizontalCentered="1" verticalCentered="1"/>
  <pageMargins left="0.19685039370078741" right="0.19685039370078741" top="0.39370078740157483" bottom="0" header="0.11811023622047245" footer="0"/>
  <pageSetup paperSize="9" scale="72" orientation="landscape" r:id="rId1"/>
  <headerFooter alignWithMargins="0">
    <oddHeader>&amp;LCENTRE DE STOMATHERAPIE DE : RECAPITULATIF NOUVEAUX PATIENTS
&amp;RET-CH  - STATISTIQUES 2005</oddHeader>
    <oddFooter>&amp;R&amp;"Baskerville Old Face,Normal"Statistiques ASS / SVS 2015 - C.V. / M.G. / V.V.</oddFooter>
  </headerFooter>
  <rowBreaks count="1" manualBreakCount="1">
    <brk id="62" max="8" man="1"/>
  </rowBreaks>
  <colBreaks count="1" manualBreakCount="1">
    <brk id="11" max="1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Tableaux</vt:lpstr>
      <vt:lpstr>Récapitulatif</vt:lpstr>
      <vt:lpstr>Graphiques</vt:lpstr>
      <vt:lpstr>Graphiques!Druckbereich</vt:lpstr>
      <vt:lpstr>Récapitulatif!Druckbereich</vt:lpstr>
      <vt:lpstr>Tableaux!Druckbereich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Hauser</dc:creator>
  <cp:lastModifiedBy>Jolanda Baumann</cp:lastModifiedBy>
  <cp:lastPrinted>2019-02-19T07:23:14Z</cp:lastPrinted>
  <dcterms:created xsi:type="dcterms:W3CDTF">2001-12-16T15:02:27Z</dcterms:created>
  <dcterms:modified xsi:type="dcterms:W3CDTF">2019-03-13T15:58:42Z</dcterms:modified>
</cp:coreProperties>
</file>